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8-10-2024-1a - Rekonštruk..." sheetId="2" r:id="rId2"/>
    <sheet name="8-10-2024-1b - Rekonštruk..." sheetId="3" r:id="rId3"/>
    <sheet name="8-10-2024-2a - Rekonštruk..." sheetId="4" r:id="rId4"/>
    <sheet name="8-10-2024-2b - Rekonštruk..." sheetId="5" r:id="rId5"/>
    <sheet name="8-10-2024-2c - Rekonštruk...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'8-10-2024-1a - Rekonštruk...'!$C$128:$K$183</definedName>
    <definedName name="_xlnm.Print_Area" localSheetId="1">'8-10-2024-1a - Rekonštruk...'!$C$4:$J$76,'8-10-2024-1a - Rekonštruk...'!$C$116:$J$183</definedName>
    <definedName name="_xlnm.Print_Titles" localSheetId="1">'8-10-2024-1a - Rekonštruk...'!$128:$128</definedName>
    <definedName name="_xlnm._FilterDatabase" localSheetId="2" hidden="1">'8-10-2024-1b - Rekonštruk...'!$C$125:$K$154</definedName>
    <definedName name="_xlnm.Print_Area" localSheetId="2">'8-10-2024-1b - Rekonštruk...'!$C$4:$J$76,'8-10-2024-1b - Rekonštruk...'!$C$113:$J$154</definedName>
    <definedName name="_xlnm.Print_Titles" localSheetId="2">'8-10-2024-1b - Rekonštruk...'!$125:$125</definedName>
    <definedName name="_xlnm._FilterDatabase" localSheetId="3" hidden="1">'8-10-2024-2a - Rekonštruk...'!$C$127:$K$171</definedName>
    <definedName name="_xlnm.Print_Area" localSheetId="3">'8-10-2024-2a - Rekonštruk...'!$C$4:$J$76,'8-10-2024-2a - Rekonštruk...'!$C$115:$J$171</definedName>
    <definedName name="_xlnm.Print_Titles" localSheetId="3">'8-10-2024-2a - Rekonštruk...'!$127:$127</definedName>
    <definedName name="_xlnm._FilterDatabase" localSheetId="4" hidden="1">'8-10-2024-2b - Rekonštruk...'!$C$127:$K$171</definedName>
    <definedName name="_xlnm.Print_Area" localSheetId="4">'8-10-2024-2b - Rekonštruk...'!$C$4:$J$76,'8-10-2024-2b - Rekonštruk...'!$C$115:$J$171</definedName>
    <definedName name="_xlnm.Print_Titles" localSheetId="4">'8-10-2024-2b - Rekonštruk...'!$127:$127</definedName>
    <definedName name="_xlnm._FilterDatabase" localSheetId="5" hidden="1">'8-10-2024-2c - Rekonštruk...'!$C$128:$K$179</definedName>
    <definedName name="_xlnm.Print_Area" localSheetId="5">'8-10-2024-2c - Rekonštruk...'!$C$4:$J$76,'8-10-2024-2c - Rekonštruk...'!$C$116:$J$179</definedName>
    <definedName name="_xlnm.Print_Titles" localSheetId="5">'8-10-2024-2c - Rekonštruk...'!$128:$128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F91"/>
  <c r="F89"/>
  <c r="E87"/>
  <c r="J24"/>
  <c r="E24"/>
  <c r="J126"/>
  <c r="J23"/>
  <c r="J21"/>
  <c r="E21"/>
  <c r="J91"/>
  <c r="J20"/>
  <c r="J18"/>
  <c r="E18"/>
  <c r="F126"/>
  <c r="J17"/>
  <c r="J12"/>
  <c r="J123"/>
  <c r="E7"/>
  <c r="E119"/>
  <c i="5" r="J37"/>
  <c r="J36"/>
  <c i="1" r="AY98"/>
  <c i="5" r="J35"/>
  <c i="1" r="AX98"/>
  <c i="5"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4"/>
  <c r="F122"/>
  <c r="E120"/>
  <c r="F91"/>
  <c r="F89"/>
  <c r="E87"/>
  <c r="J24"/>
  <c r="E24"/>
  <c r="J125"/>
  <c r="J23"/>
  <c r="J21"/>
  <c r="E21"/>
  <c r="J91"/>
  <c r="J20"/>
  <c r="J18"/>
  <c r="E18"/>
  <c r="F125"/>
  <c r="J17"/>
  <c r="J12"/>
  <c r="J122"/>
  <c r="E7"/>
  <c r="E118"/>
  <c i="4" r="J37"/>
  <c r="J36"/>
  <c i="1" r="AY97"/>
  <c i="4" r="J35"/>
  <c i="1" r="AX97"/>
  <c i="4"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4"/>
  <c r="F122"/>
  <c r="E120"/>
  <c r="F91"/>
  <c r="F89"/>
  <c r="E87"/>
  <c r="J24"/>
  <c r="E24"/>
  <c r="J92"/>
  <c r="J23"/>
  <c r="J21"/>
  <c r="E21"/>
  <c r="J124"/>
  <c r="J20"/>
  <c r="J18"/>
  <c r="E18"/>
  <c r="F125"/>
  <c r="J17"/>
  <c r="J12"/>
  <c r="J122"/>
  <c r="E7"/>
  <c r="E118"/>
  <c i="3" r="J37"/>
  <c r="J36"/>
  <c i="1" r="AY96"/>
  <c i="3" r="J35"/>
  <c i="1" r="AX96"/>
  <c i="3" r="BI154"/>
  <c r="BH154"/>
  <c r="BG154"/>
  <c r="BE154"/>
  <c r="T154"/>
  <c r="T153"/>
  <c r="T152"/>
  <c r="R154"/>
  <c r="R153"/>
  <c r="R152"/>
  <c r="P154"/>
  <c r="P153"/>
  <c r="P152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T134"/>
  <c r="R135"/>
  <c r="R134"/>
  <c r="P135"/>
  <c r="P134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2"/>
  <c r="F120"/>
  <c r="E118"/>
  <c r="F91"/>
  <c r="F89"/>
  <c r="E87"/>
  <c r="J24"/>
  <c r="E24"/>
  <c r="J123"/>
  <c r="J23"/>
  <c r="J21"/>
  <c r="E21"/>
  <c r="J122"/>
  <c r="J20"/>
  <c r="J18"/>
  <c r="E18"/>
  <c r="F123"/>
  <c r="J17"/>
  <c r="J12"/>
  <c r="J89"/>
  <c r="E7"/>
  <c r="E116"/>
  <c i="2" r="J37"/>
  <c r="J36"/>
  <c i="1" r="AY95"/>
  <c i="2" r="J35"/>
  <c i="1" r="AX95"/>
  <c i="2"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F91"/>
  <c r="F89"/>
  <c r="E87"/>
  <c r="J24"/>
  <c r="E24"/>
  <c r="J92"/>
  <c r="J23"/>
  <c r="J21"/>
  <c r="E21"/>
  <c r="J91"/>
  <c r="J20"/>
  <c r="J18"/>
  <c r="E18"/>
  <c r="F126"/>
  <c r="J17"/>
  <c r="J12"/>
  <c r="J123"/>
  <c r="E7"/>
  <c r="E119"/>
  <c i="1" r="L90"/>
  <c r="AM90"/>
  <c r="AM89"/>
  <c r="L89"/>
  <c r="AM87"/>
  <c r="L87"/>
  <c r="L85"/>
  <c r="L84"/>
  <c i="2" r="J180"/>
  <c r="J166"/>
  <c r="J160"/>
  <c r="BK150"/>
  <c r="J143"/>
  <c r="J183"/>
  <c r="J179"/>
  <c r="J173"/>
  <c r="J163"/>
  <c r="BK156"/>
  <c r="J145"/>
  <c r="BK139"/>
  <c r="BK135"/>
  <c r="BK173"/>
  <c r="BK166"/>
  <c r="BK160"/>
  <c r="BK155"/>
  <c r="BK147"/>
  <c r="BK143"/>
  <c r="J135"/>
  <c i="1" r="AS94"/>
  <c i="3" r="J147"/>
  <c r="BK138"/>
  <c r="BK147"/>
  <c r="J130"/>
  <c r="BK145"/>
  <c r="BK140"/>
  <c r="J131"/>
  <c i="4" r="BK161"/>
  <c r="J153"/>
  <c r="BK143"/>
  <c r="J133"/>
  <c r="BK163"/>
  <c r="J147"/>
  <c r="J142"/>
  <c r="J138"/>
  <c r="J132"/>
  <c r="BK159"/>
  <c r="J140"/>
  <c r="BK134"/>
  <c r="BK170"/>
  <c r="J161"/>
  <c r="J150"/>
  <c r="J131"/>
  <c i="5" r="J166"/>
  <c r="BK150"/>
  <c r="BK142"/>
  <c r="BK171"/>
  <c r="BK159"/>
  <c r="J145"/>
  <c r="BK134"/>
  <c r="J167"/>
  <c r="BK154"/>
  <c r="BK143"/>
  <c r="J138"/>
  <c r="BK168"/>
  <c r="J154"/>
  <c r="J143"/>
  <c r="J134"/>
  <c i="6" r="J167"/>
  <c r="BK160"/>
  <c r="J147"/>
  <c r="BK139"/>
  <c r="J133"/>
  <c r="J171"/>
  <c r="J158"/>
  <c r="BK149"/>
  <c r="BK136"/>
  <c r="BK178"/>
  <c r="BK169"/>
  <c r="BK162"/>
  <c r="BK148"/>
  <c r="BK142"/>
  <c r="BK138"/>
  <c r="J134"/>
  <c r="BK171"/>
  <c r="BK151"/>
  <c r="BK145"/>
  <c r="J136"/>
  <c i="2" r="BK183"/>
  <c r="BK168"/>
  <c r="BK162"/>
  <c r="J152"/>
  <c r="J138"/>
  <c r="J182"/>
  <c r="BK178"/>
  <c r="J171"/>
  <c r="J158"/>
  <c r="J146"/>
  <c r="BK141"/>
  <c r="J137"/>
  <c r="BK175"/>
  <c r="BK172"/>
  <c r="BK165"/>
  <c r="BK159"/>
  <c r="J149"/>
  <c r="J144"/>
  <c r="J139"/>
  <c r="BK137"/>
  <c i="3" r="BK151"/>
  <c r="J140"/>
  <c r="J151"/>
  <c r="J145"/>
  <c r="J133"/>
  <c r="J144"/>
  <c r="BK131"/>
  <c r="BK148"/>
  <c r="BK141"/>
  <c r="J129"/>
  <c i="4" r="BK156"/>
  <c r="J148"/>
  <c r="BK135"/>
  <c r="J167"/>
  <c r="J157"/>
  <c r="J146"/>
  <c r="BK140"/>
  <c r="J135"/>
  <c r="J170"/>
  <c r="BK154"/>
  <c r="BK133"/>
  <c r="J168"/>
  <c r="BK157"/>
  <c r="BK144"/>
  <c i="5" r="J171"/>
  <c r="BK161"/>
  <c r="BK147"/>
  <c r="J141"/>
  <c r="BK131"/>
  <c r="J161"/>
  <c r="BK148"/>
  <c r="J136"/>
  <c r="J170"/>
  <c r="BK156"/>
  <c r="J144"/>
  <c r="BK141"/>
  <c r="BK136"/>
  <c r="BK132"/>
  <c r="BK157"/>
  <c r="J146"/>
  <c r="BK137"/>
  <c i="6" r="J176"/>
  <c r="BK168"/>
  <c r="J161"/>
  <c r="BK154"/>
  <c r="BK141"/>
  <c r="BK135"/>
  <c r="BK174"/>
  <c r="J159"/>
  <c r="J155"/>
  <c r="J145"/>
  <c r="BK155"/>
  <c r="J144"/>
  <c r="J141"/>
  <c r="J135"/>
  <c r="J178"/>
  <c r="J154"/>
  <c r="J146"/>
  <c r="BK137"/>
  <c r="J132"/>
  <c i="2" r="BK182"/>
  <c r="BK163"/>
  <c r="BK158"/>
  <c r="BK149"/>
  <c r="BK132"/>
  <c r="BK179"/>
  <c r="J172"/>
  <c r="BK161"/>
  <c r="BK148"/>
  <c r="BK142"/>
  <c r="J136"/>
  <c r="BK133"/>
  <c r="J169"/>
  <c r="J164"/>
  <c r="J156"/>
  <c r="J148"/>
  <c r="BK145"/>
  <c r="J141"/>
  <c r="J133"/>
  <c i="3" r="BK144"/>
  <c r="J135"/>
  <c r="BK129"/>
  <c r="J141"/>
  <c r="J148"/>
  <c r="J138"/>
  <c r="J154"/>
  <c r="J143"/>
  <c r="J139"/>
  <c r="BK130"/>
  <c i="4" r="J159"/>
  <c r="BK150"/>
  <c r="BK141"/>
  <c r="BK168"/>
  <c r="J160"/>
  <c r="J145"/>
  <c r="J141"/>
  <c r="J136"/>
  <c r="J171"/>
  <c r="BK147"/>
  <c r="BK137"/>
  <c r="BK132"/>
  <c r="BK167"/>
  <c r="BK160"/>
  <c r="BK146"/>
  <c r="BK142"/>
  <c i="5" r="BK170"/>
  <c r="BK160"/>
  <c r="BK145"/>
  <c r="J133"/>
  <c r="BK163"/>
  <c r="J150"/>
  <c r="BK144"/>
  <c r="J131"/>
  <c r="J157"/>
  <c r="J148"/>
  <c r="J140"/>
  <c r="BK135"/>
  <c r="J163"/>
  <c r="J153"/>
  <c r="BK140"/>
  <c r="BK133"/>
  <c i="6" r="J175"/>
  <c r="J164"/>
  <c r="BK159"/>
  <c r="BK144"/>
  <c r="J138"/>
  <c r="BK164"/>
  <c r="J157"/>
  <c r="J148"/>
  <c r="BK132"/>
  <c r="BK175"/>
  <c r="J168"/>
  <c r="BK161"/>
  <c r="BK158"/>
  <c r="J149"/>
  <c r="J143"/>
  <c r="J139"/>
  <c r="BK133"/>
  <c r="BK165"/>
  <c r="BK147"/>
  <c r="J142"/>
  <c r="BK134"/>
  <c i="2" r="J178"/>
  <c r="BK164"/>
  <c r="J159"/>
  <c r="J155"/>
  <c r="J147"/>
  <c r="BK134"/>
  <c r="BK180"/>
  <c r="J175"/>
  <c r="BK169"/>
  <c r="J168"/>
  <c r="J165"/>
  <c r="J162"/>
  <c r="BK152"/>
  <c r="BK144"/>
  <c r="BK138"/>
  <c r="J134"/>
  <c r="BK171"/>
  <c r="J161"/>
  <c r="J150"/>
  <c r="BK146"/>
  <c r="J142"/>
  <c r="BK136"/>
  <c r="J132"/>
  <c i="3" r="BK142"/>
  <c r="BK133"/>
  <c r="J149"/>
  <c r="BK139"/>
  <c r="BK154"/>
  <c r="BK143"/>
  <c r="BK149"/>
  <c r="J142"/>
  <c r="BK135"/>
  <c i="4" r="J166"/>
  <c r="J154"/>
  <c r="BK145"/>
  <c r="J134"/>
  <c r="BK166"/>
  <c r="BK148"/>
  <c r="J144"/>
  <c r="J137"/>
  <c r="BK131"/>
  <c r="J156"/>
  <c r="J143"/>
  <c r="BK136"/>
  <c r="BK171"/>
  <c r="J163"/>
  <c r="BK153"/>
  <c r="BK138"/>
  <c i="5" r="J168"/>
  <c r="J159"/>
  <c r="J135"/>
  <c r="BK166"/>
  <c r="J156"/>
  <c r="BK146"/>
  <c r="J132"/>
  <c r="J160"/>
  <c r="BK153"/>
  <c r="J142"/>
  <c r="J137"/>
  <c r="BK167"/>
  <c r="J147"/>
  <c r="BK138"/>
  <c i="6" r="J179"/>
  <c r="J169"/>
  <c r="J162"/>
  <c r="BK157"/>
  <c r="BK146"/>
  <c r="J137"/>
  <c r="BK176"/>
  <c r="BK167"/>
  <c r="J151"/>
  <c r="BK143"/>
  <c r="BK179"/>
  <c r="J174"/>
  <c r="J165"/>
  <c r="J160"/>
  <c i="2" l="1" r="BK131"/>
  <c r="J131"/>
  <c r="J98"/>
  <c r="BK140"/>
  <c r="J140"/>
  <c r="J99"/>
  <c r="R154"/>
  <c r="R157"/>
  <c r="R167"/>
  <c r="R170"/>
  <c r="BK177"/>
  <c r="BK176"/>
  <c r="J176"/>
  <c r="J107"/>
  <c r="BK181"/>
  <c r="J181"/>
  <c r="J109"/>
  <c r="R131"/>
  <c r="P140"/>
  <c r="P154"/>
  <c r="P157"/>
  <c r="T167"/>
  <c r="T170"/>
  <c r="P177"/>
  <c r="P176"/>
  <c r="R181"/>
  <c i="3" r="R128"/>
  <c r="R127"/>
  <c r="P137"/>
  <c r="BK146"/>
  <c r="P146"/>
  <c i="4" r="P130"/>
  <c r="T130"/>
  <c r="R139"/>
  <c r="P152"/>
  <c r="BK155"/>
  <c r="J155"/>
  <c r="J103"/>
  <c r="R155"/>
  <c r="R158"/>
  <c r="BK169"/>
  <c r="J169"/>
  <c r="J108"/>
  <c r="P169"/>
  <c i="5" r="BK130"/>
  <c r="J130"/>
  <c r="J98"/>
  <c r="R130"/>
  <c r="P139"/>
  <c r="P152"/>
  <c r="BK155"/>
  <c r="J155"/>
  <c r="J103"/>
  <c r="R155"/>
  <c r="P158"/>
  <c r="BK169"/>
  <c r="J169"/>
  <c r="J108"/>
  <c r="T169"/>
  <c i="6" r="BK131"/>
  <c r="J131"/>
  <c r="J98"/>
  <c r="BK140"/>
  <c r="J140"/>
  <c r="J99"/>
  <c r="P140"/>
  <c r="R153"/>
  <c i="2" r="P131"/>
  <c r="P130"/>
  <c r="R140"/>
  <c r="BK154"/>
  <c r="J154"/>
  <c r="J102"/>
  <c r="BK157"/>
  <c r="J157"/>
  <c r="J103"/>
  <c r="BK167"/>
  <c r="J167"/>
  <c r="J104"/>
  <c r="BK170"/>
  <c r="J170"/>
  <c r="J105"/>
  <c r="R177"/>
  <c r="R176"/>
  <c r="P181"/>
  <c i="3" r="BK128"/>
  <c r="J128"/>
  <c r="J98"/>
  <c r="T128"/>
  <c r="T127"/>
  <c r="BK137"/>
  <c r="J137"/>
  <c r="J102"/>
  <c r="T137"/>
  <c r="T146"/>
  <c i="4" r="BK139"/>
  <c r="J139"/>
  <c r="J99"/>
  <c r="T139"/>
  <c r="BK152"/>
  <c r="J152"/>
  <c r="J102"/>
  <c r="T152"/>
  <c r="BK158"/>
  <c r="J158"/>
  <c r="J104"/>
  <c r="T158"/>
  <c r="BK165"/>
  <c r="BK164"/>
  <c r="J164"/>
  <c r="J106"/>
  <c r="T165"/>
  <c r="T164"/>
  <c r="T169"/>
  <c i="5" r="T130"/>
  <c r="R139"/>
  <c r="BK152"/>
  <c r="J152"/>
  <c r="J102"/>
  <c r="T152"/>
  <c r="BK158"/>
  <c r="J158"/>
  <c r="J104"/>
  <c r="T158"/>
  <c r="BK165"/>
  <c r="J165"/>
  <c r="J107"/>
  <c r="R165"/>
  <c r="R164"/>
  <c r="R169"/>
  <c i="6" r="T131"/>
  <c r="T140"/>
  <c r="T153"/>
  <c r="R156"/>
  <c r="BK163"/>
  <c r="J163"/>
  <c r="J104"/>
  <c r="T163"/>
  <c r="R166"/>
  <c i="2" r="T131"/>
  <c r="T130"/>
  <c r="T140"/>
  <c r="T154"/>
  <c r="T157"/>
  <c r="P167"/>
  <c r="P170"/>
  <c r="T177"/>
  <c r="T176"/>
  <c r="T181"/>
  <c i="3" r="P128"/>
  <c r="P127"/>
  <c r="R137"/>
  <c r="R146"/>
  <c i="4" r="BK130"/>
  <c r="R130"/>
  <c r="R129"/>
  <c r="P139"/>
  <c r="R152"/>
  <c r="R151"/>
  <c r="P155"/>
  <c r="T155"/>
  <c r="P158"/>
  <c r="P165"/>
  <c r="P164"/>
  <c r="R165"/>
  <c r="R164"/>
  <c r="R169"/>
  <c i="5" r="P130"/>
  <c r="P129"/>
  <c r="BK139"/>
  <c r="J139"/>
  <c r="J99"/>
  <c r="T139"/>
  <c r="R152"/>
  <c r="P155"/>
  <c r="T155"/>
  <c r="R158"/>
  <c r="P165"/>
  <c r="P164"/>
  <c r="T165"/>
  <c r="T164"/>
  <c r="P169"/>
  <c i="6" r="P131"/>
  <c r="P130"/>
  <c r="R131"/>
  <c r="R140"/>
  <c r="BK153"/>
  <c r="J153"/>
  <c r="J102"/>
  <c r="P153"/>
  <c r="BK156"/>
  <c r="J156"/>
  <c r="J103"/>
  <c r="P156"/>
  <c r="T156"/>
  <c r="P163"/>
  <c r="R163"/>
  <c r="BK166"/>
  <c r="J166"/>
  <c r="J105"/>
  <c r="P166"/>
  <c r="T166"/>
  <c r="BK173"/>
  <c r="J173"/>
  <c r="J108"/>
  <c r="P173"/>
  <c r="P172"/>
  <c r="R173"/>
  <c r="R172"/>
  <c r="T173"/>
  <c r="T172"/>
  <c r="BK177"/>
  <c r="J177"/>
  <c r="J109"/>
  <c r="P177"/>
  <c r="R177"/>
  <c r="T177"/>
  <c i="2" r="BK151"/>
  <c r="J151"/>
  <c r="J100"/>
  <c i="3" r="BK134"/>
  <c r="J134"/>
  <c r="J100"/>
  <c r="BK150"/>
  <c r="J150"/>
  <c r="J104"/>
  <c i="4" r="BK162"/>
  <c r="J162"/>
  <c r="J105"/>
  <c i="6" r="BK150"/>
  <c r="J150"/>
  <c r="J100"/>
  <c i="2" r="BK174"/>
  <c r="J174"/>
  <c r="J106"/>
  <c i="3" r="BK153"/>
  <c r="BK152"/>
  <c r="J152"/>
  <c r="J105"/>
  <c i="5" r="BK149"/>
  <c r="J149"/>
  <c r="J100"/>
  <c i="6" r="BK170"/>
  <c r="J170"/>
  <c r="J106"/>
  <c i="3" r="BK132"/>
  <c r="J132"/>
  <c r="J99"/>
  <c i="4" r="BK149"/>
  <c r="J149"/>
  <c r="J100"/>
  <c i="5" r="BK162"/>
  <c r="J162"/>
  <c r="J105"/>
  <c i="6" r="J89"/>
  <c r="J92"/>
  <c r="BF135"/>
  <c r="BF137"/>
  <c r="BF141"/>
  <c r="BF144"/>
  <c r="BF145"/>
  <c r="BF151"/>
  <c r="BF160"/>
  <c r="BF165"/>
  <c r="BF176"/>
  <c r="BF133"/>
  <c r="BF134"/>
  <c r="BF139"/>
  <c r="BF142"/>
  <c r="BF143"/>
  <c r="BF146"/>
  <c r="BF148"/>
  <c r="BF159"/>
  <c r="BF171"/>
  <c r="BF174"/>
  <c r="BF178"/>
  <c r="E85"/>
  <c r="F92"/>
  <c r="J125"/>
  <c r="BF138"/>
  <c r="BF147"/>
  <c r="BF149"/>
  <c r="BF154"/>
  <c r="BF155"/>
  <c r="BF157"/>
  <c r="BF158"/>
  <c r="BF161"/>
  <c r="BF169"/>
  <c r="BF132"/>
  <c r="BF136"/>
  <c r="BF162"/>
  <c r="BF164"/>
  <c r="BF167"/>
  <c r="BF168"/>
  <c r="BF175"/>
  <c r="BF179"/>
  <c i="5" r="J89"/>
  <c r="J92"/>
  <c r="BF138"/>
  <c r="BF142"/>
  <c r="BF145"/>
  <c r="BF146"/>
  <c r="BF148"/>
  <c r="BF150"/>
  <c r="BF153"/>
  <c r="BF161"/>
  <c r="BF171"/>
  <c i="4" r="J130"/>
  <c r="J98"/>
  <c r="J165"/>
  <c r="J107"/>
  <c i="5" r="F92"/>
  <c r="BF131"/>
  <c r="BF135"/>
  <c r="BF136"/>
  <c r="BF137"/>
  <c r="BF143"/>
  <c r="BF144"/>
  <c r="BF147"/>
  <c r="BF154"/>
  <c r="BF156"/>
  <c r="BF159"/>
  <c r="BF167"/>
  <c r="E85"/>
  <c r="J124"/>
  <c r="BF132"/>
  <c r="BF133"/>
  <c r="BF134"/>
  <c r="BF140"/>
  <c r="BF141"/>
  <c r="BF157"/>
  <c r="BF160"/>
  <c r="BF163"/>
  <c r="BF166"/>
  <c r="BF168"/>
  <c r="BF170"/>
  <c i="4" r="BF133"/>
  <c r="BF135"/>
  <c r="BF142"/>
  <c r="BF148"/>
  <c r="BF153"/>
  <c r="BF156"/>
  <c r="BF160"/>
  <c r="BF161"/>
  <c r="BF168"/>
  <c i="3" r="J146"/>
  <c r="J103"/>
  <c i="4" r="E85"/>
  <c r="J91"/>
  <c r="J125"/>
  <c r="BF132"/>
  <c r="BF138"/>
  <c r="BF140"/>
  <c r="BF141"/>
  <c r="BF154"/>
  <c r="BF167"/>
  <c r="BF171"/>
  <c r="J89"/>
  <c r="BF134"/>
  <c r="BF136"/>
  <c r="BF137"/>
  <c r="BF143"/>
  <c r="BF144"/>
  <c r="BF145"/>
  <c r="BF146"/>
  <c r="BF150"/>
  <c r="BF157"/>
  <c r="BF163"/>
  <c r="BF166"/>
  <c r="BF170"/>
  <c r="F92"/>
  <c r="BF131"/>
  <c r="BF147"/>
  <c r="BF159"/>
  <c i="2" r="J177"/>
  <c r="J108"/>
  <c i="3" r="J92"/>
  <c r="J120"/>
  <c r="BF129"/>
  <c r="BF130"/>
  <c r="BF135"/>
  <c r="BF138"/>
  <c r="BF139"/>
  <c r="BF151"/>
  <c r="E85"/>
  <c r="J91"/>
  <c r="BF133"/>
  <c r="F92"/>
  <c r="BF131"/>
  <c r="BF140"/>
  <c r="BF141"/>
  <c r="BF142"/>
  <c r="BF143"/>
  <c r="BF144"/>
  <c r="BF145"/>
  <c r="BF148"/>
  <c r="BF149"/>
  <c r="BF147"/>
  <c r="BF154"/>
  <c i="2" r="F92"/>
  <c r="J125"/>
  <c r="J89"/>
  <c r="J126"/>
  <c r="BF135"/>
  <c r="BF138"/>
  <c r="BF141"/>
  <c r="BF142"/>
  <c r="BF143"/>
  <c r="BF145"/>
  <c r="BF146"/>
  <c r="BF150"/>
  <c r="BF152"/>
  <c r="BF161"/>
  <c r="BF162"/>
  <c r="BF166"/>
  <c r="BF173"/>
  <c r="E85"/>
  <c r="BF132"/>
  <c r="BF133"/>
  <c r="BF134"/>
  <c r="BF136"/>
  <c r="BF139"/>
  <c r="BF144"/>
  <c r="BF147"/>
  <c r="BF148"/>
  <c r="BF149"/>
  <c r="BF155"/>
  <c r="BF158"/>
  <c r="BF159"/>
  <c r="BF163"/>
  <c r="BF165"/>
  <c r="BF171"/>
  <c r="BF172"/>
  <c r="BF175"/>
  <c r="BF178"/>
  <c r="BF179"/>
  <c r="BF183"/>
  <c r="BF137"/>
  <c r="BF156"/>
  <c r="BF160"/>
  <c r="BF164"/>
  <c r="BF168"/>
  <c r="BF169"/>
  <c r="BF180"/>
  <c r="BF182"/>
  <c r="F35"/>
  <c i="1" r="BB95"/>
  <c i="2" r="F36"/>
  <c i="1" r="BC95"/>
  <c i="4" r="F36"/>
  <c i="1" r="BC97"/>
  <c i="4" r="F33"/>
  <c i="1" r="AZ97"/>
  <c i="5" r="J33"/>
  <c i="1" r="AV98"/>
  <c i="6" r="F37"/>
  <c i="1" r="BD99"/>
  <c i="2" r="F37"/>
  <c i="1" r="BD95"/>
  <c i="3" r="J33"/>
  <c i="1" r="AV96"/>
  <c i="4" r="J33"/>
  <c i="1" r="AV97"/>
  <c i="5" r="F35"/>
  <c i="1" r="BB98"/>
  <c i="5" r="F36"/>
  <c i="1" r="BC98"/>
  <c i="6" r="F35"/>
  <c i="1" r="BB99"/>
  <c i="2" r="F33"/>
  <c i="1" r="AZ95"/>
  <c i="3" r="F35"/>
  <c i="1" r="BB96"/>
  <c i="3" r="F36"/>
  <c i="1" r="BC96"/>
  <c i="4" r="F37"/>
  <c i="1" r="BD97"/>
  <c i="5" r="F33"/>
  <c i="1" r="AZ98"/>
  <c i="6" r="F33"/>
  <c i="1" r="AZ99"/>
  <c i="6" r="J33"/>
  <c i="1" r="AV99"/>
  <c i="2" r="J33"/>
  <c i="1" r="AV95"/>
  <c i="3" r="F33"/>
  <c i="1" r="AZ96"/>
  <c i="3" r="F37"/>
  <c i="1" r="BD96"/>
  <c i="4" r="F35"/>
  <c i="1" r="BB97"/>
  <c i="5" r="F37"/>
  <c i="1" r="BD98"/>
  <c i="6" r="F36"/>
  <c i="1" r="BC99"/>
  <c i="6" l="1" r="R130"/>
  <c i="4" r="BK129"/>
  <c r="J129"/>
  <c r="J97"/>
  <c r="T151"/>
  <c i="5" r="P151"/>
  <c r="P128"/>
  <c i="1" r="AU98"/>
  <c i="3" r="P136"/>
  <c r="R136"/>
  <c i="2" r="T153"/>
  <c i="5" r="T129"/>
  <c i="6" r="R152"/>
  <c i="3" r="P126"/>
  <c i="1" r="AU96"/>
  <c i="2" r="T129"/>
  <c i="6" r="T152"/>
  <c i="5" r="T151"/>
  <c i="3" r="T136"/>
  <c r="T126"/>
  <c i="5" r="R129"/>
  <c i="4" r="P129"/>
  <c i="3" r="R126"/>
  <c i="2" r="R130"/>
  <c r="R153"/>
  <c i="6" r="P152"/>
  <c r="P129"/>
  <c i="1" r="AU99"/>
  <c i="5" r="R151"/>
  <c i="4" r="R128"/>
  <c i="6" r="T130"/>
  <c r="T129"/>
  <c i="4" r="P151"/>
  <c r="T129"/>
  <c r="T128"/>
  <c i="3" r="BK136"/>
  <c r="J136"/>
  <c r="J101"/>
  <c i="2" r="P153"/>
  <c r="P129"/>
  <c i="1" r="AU95"/>
  <c i="3" r="BK127"/>
  <c r="J127"/>
  <c r="J97"/>
  <c r="J153"/>
  <c r="J106"/>
  <c i="4" r="BK151"/>
  <c r="J151"/>
  <c r="J101"/>
  <c i="5" r="BK164"/>
  <c r="J164"/>
  <c r="J106"/>
  <c i="2" r="BK153"/>
  <c r="J153"/>
  <c r="J101"/>
  <c i="5" r="BK129"/>
  <c r="J129"/>
  <c r="J97"/>
  <c i="6" r="BK130"/>
  <c r="J130"/>
  <c r="J97"/>
  <c r="BK152"/>
  <c r="J152"/>
  <c r="J101"/>
  <c i="2" r="BK130"/>
  <c r="J130"/>
  <c r="J97"/>
  <c i="5" r="BK151"/>
  <c r="J151"/>
  <c r="J101"/>
  <c i="6" r="BK172"/>
  <c r="J172"/>
  <c r="J107"/>
  <c i="3" r="J34"/>
  <c i="1" r="AW96"/>
  <c r="AT96"/>
  <c i="4" r="J34"/>
  <c i="1" r="AW97"/>
  <c r="AT97"/>
  <c r="BD94"/>
  <c r="W33"/>
  <c i="6" r="J34"/>
  <c i="1" r="AW99"/>
  <c r="AT99"/>
  <c i="2" r="F34"/>
  <c i="1" r="BA95"/>
  <c i="5" r="J34"/>
  <c i="1" r="AW98"/>
  <c r="AT98"/>
  <c r="AZ94"/>
  <c r="W29"/>
  <c r="BB94"/>
  <c r="AX94"/>
  <c i="3" r="F34"/>
  <c i="1" r="BA96"/>
  <c i="4" r="F34"/>
  <c i="1" r="BA97"/>
  <c i="6" r="F34"/>
  <c i="1" r="BA99"/>
  <c i="2" r="J34"/>
  <c i="1" r="AW95"/>
  <c r="AT95"/>
  <c i="5" r="F34"/>
  <c i="1" r="BA98"/>
  <c r="BC94"/>
  <c r="W32"/>
  <c i="5" l="1" r="R128"/>
  <c r="T128"/>
  <c i="2" r="R129"/>
  <c i="4" r="P128"/>
  <c i="1" r="AU97"/>
  <c i="6" r="R129"/>
  <c i="3" r="BK126"/>
  <c r="J126"/>
  <c i="2" r="BK129"/>
  <c r="J129"/>
  <c r="J96"/>
  <c i="4" r="BK128"/>
  <c r="J128"/>
  <c r="J96"/>
  <c i="6" r="BK129"/>
  <c r="J129"/>
  <c r="J96"/>
  <c i="5" r="BK128"/>
  <c r="J128"/>
  <c i="1" r="AU94"/>
  <c r="AY94"/>
  <c i="3" r="J30"/>
  <c i="1" r="AG96"/>
  <c i="5" r="J30"/>
  <c i="1" r="AG98"/>
  <c r="W31"/>
  <c r="BA94"/>
  <c r="W30"/>
  <c r="AV94"/>
  <c r="AK29"/>
  <c i="3" l="1" r="J39"/>
  <c i="5" r="J39"/>
  <c r="J96"/>
  <c i="3" r="J96"/>
  <c i="1" r="AN96"/>
  <c r="AN98"/>
  <c i="6" r="J30"/>
  <c i="1" r="AG99"/>
  <c i="4" r="J30"/>
  <c i="1" r="AG97"/>
  <c r="AN97"/>
  <c r="AW94"/>
  <c r="AK30"/>
  <c i="2" r="J30"/>
  <c i="1" r="AG95"/>
  <c r="AN95"/>
  <c i="2" l="1" r="J39"/>
  <c i="6" r="J39"/>
  <c i="4" r="J39"/>
  <c i="1" r="AN99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<sst xmlns="http://schemas.openxmlformats.org/spreadsheetml/2006/main">
  <si>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</si>
  <si>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</si>
  <si>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</si>
  <si>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</si>
  <si>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</si>
  <si>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{fdb0c9d2-1fcd-46c2-b3ac-2bc78c0fc5b3}</t>
  </si>
  <si>
    <t>0,001</t>
  </si>
  <si>
    <t>20</t>
  </si>
  <si>
    <t>REKAPITULÁCIA STAVBY</t>
  </si>
  <si>
    <t xml:space="preserve">v ---  nižšie sa nachádzajú doplnkové a pomocné údaje k zostavám  --- v</t>
  </si>
  <si>
    <t>Kód:</t>
  </si>
  <si>
    <t>8-10-2024-10</t>
  </si>
  <si>
    <t>Stavba:</t>
  </si>
  <si>
    <t>Rekonštrukcia kancelárskych a spoločných priestorov SBD III Košice</t>
  </si>
  <si>
    <t>JKSO:</t>
  </si>
  <si>
    <t>KS:</t>
  </si>
  <si>
    <t>Miesto:</t>
  </si>
  <si>
    <t xml:space="preserve"> </t>
  </si>
  <si>
    <t>Dátum:</t>
  </si>
  <si>
    <t>8. 10. 2024</t>
  </si>
  <si>
    <t>Objednávateľ:</t>
  </si>
  <si>
    <t>IČO:</t>
  </si>
  <si>
    <t>SBD III Košice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</si>
  <si>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</si>
  <si>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</si>
  <si>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</si>
  <si>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</si>
  <si>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</si>
  <si>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</si>
  <si>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</si>
  <si>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</si>
  <si>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</si>
  <si>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</si>
  <si>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</si>
  <si>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</si>
  <si>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</si>
  <si>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</si>
  <si>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</si>
  <si>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</si>
  <si>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</si>
  <si>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</si>
  <si>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</si>
  <si>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</si>
  <si>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</si>
  <si>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</si>
  <si>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</si>
  <si>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</si>
  <si>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</si>
  <si>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</si>
  <si>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</si>
  <si>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</si>
  <si>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</si>
  <si>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</si>
  <si>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</si>
  <si>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</si>
  <si>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</si>
  <si>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</si>
  <si>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</si>
  <si>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</si>
  <si>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</si>
  <si>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</si>
  <si>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</si>
  <si>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</si>
  <si>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</si>
  <si>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</si>
  <si>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</si>
  <si>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</si>
  <si>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</si>
  <si>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</si>
  <si>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</si>
  <si>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</si>
  <si>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</si>
  <si>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</si>
  <si>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</si>
  <si>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</si>
  <si>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8-10-2024/1a</t>
  </si>
  <si>
    <t>Rekonštrukcia kancelárskych priestorov SBD III Košice - časť kuchyňa 2.NP</t>
  </si>
  <si>
    <t>STA</t>
  </si>
  <si>
    <t>1</t>
  </si>
  <si>
    <t>{592d6b18-63f4-486a-92c7-4399802eef55}</t>
  </si>
  <si>
    <t>8-10-2024/1b</t>
  </si>
  <si>
    <t>Rekonštrukcia kancelárskych priestorov SBD III Košice - časť zasadačka 2. NP</t>
  </si>
  <si>
    <t>{5e61f803-e105-4dfa-9006-eaaf9d6e3ac4}</t>
  </si>
  <si>
    <t>8-10-2024/2a</t>
  </si>
  <si>
    <t xml:space="preserve">Rekonštrukcia kancelárskych priestorov SBD III Košice - časť 2x kancelária 24 + 1 1.NP </t>
  </si>
  <si>
    <t>{2fb45cad-f972-41a5-8178-731cbe6d7caf}</t>
  </si>
  <si>
    <t>8-10-2024/2b</t>
  </si>
  <si>
    <t>Rekonštrukcia kancelárskych priestorov SBD III Košice - časť kacelária č. 28 1.NP</t>
  </si>
  <si>
    <t>{c4c17e44-a241-48ad-8161-dd21c382cae0}</t>
  </si>
  <si>
    <t>8-10-2024/2c</t>
  </si>
  <si>
    <t>Rekonštrukcia kancelárskych priestorov SBD III Košice - časť archív 1.NP</t>
  </si>
  <si>
    <t>{8a05f42a-84ae-48bc-ade9-4bc8ce69afe7}</t>
  </si>
  <si>
    <t>KRYCÍ LIST ROZPOČTU</t>
  </si>
  <si>
    <t>Objekt:</t>
  </si>
  <si>
    <t>8-10-2024/1a - Rekonštrukcia kancelárskych priestorov SBD III Košice - časť kuchyňa 2.NP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</si>
  <si>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</si>
  <si>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</si>
  <si>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</si>
  <si>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</si>
  <si>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</si>
  <si>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</si>
  <si>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</si>
  <si>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</si>
  <si>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</si>
  <si>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</si>
  <si>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</si>
  <si>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</si>
  <si>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</si>
  <si>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776 - Podlahy povlakové</t>
  </si>
  <si>
    <t xml:space="preserve">    784 - Maľby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</si>
  <si>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</si>
  <si>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</si>
  <si>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</si>
  <si>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</si>
  <si>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</si>
  <si>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</si>
  <si>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</si>
  <si>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</si>
  <si>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</si>
  <si>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</si>
  <si>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</si>
  <si>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</si>
  <si>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</si>
  <si>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</si>
  <si>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</si>
  <si>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</si>
  <si>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</si>
  <si>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</si>
  <si>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</si>
  <si>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</si>
  <si>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</si>
  <si>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610991111.S</t>
  </si>
  <si>
    <t>Zakrývanie výplní vnútorných okenných otvorov, predmetov a konštrukcií</t>
  </si>
  <si>
    <t>súb</t>
  </si>
  <si>
    <t>4</t>
  </si>
  <si>
    <t>2</t>
  </si>
  <si>
    <t>1953060914</t>
  </si>
  <si>
    <t>612460111.S</t>
  </si>
  <si>
    <t>Príprava vnútorného podkladu stien na silno a nerovnomerne nasiakavé podklady regulátorom nasiakavosti</t>
  </si>
  <si>
    <t>m2</t>
  </si>
  <si>
    <t>1984216709</t>
  </si>
  <si>
    <t>3</t>
  </si>
  <si>
    <t>612460121.S</t>
  </si>
  <si>
    <t>Príprava vnútorného podkladu stien penetráciou základnou</t>
  </si>
  <si>
    <t>322195519</t>
  </si>
  <si>
    <t>612460271.S</t>
  </si>
  <si>
    <t>Vnútorná omietka stien sadrová, hr. 5 mm</t>
  </si>
  <si>
    <t>1019710689</t>
  </si>
  <si>
    <t>5</t>
  </si>
  <si>
    <t>612481119.S</t>
  </si>
  <si>
    <t xml:space="preserve">Potiahnutie vnútorných stien sklotextilnou mriežkou s celoplošným prilepením * na požiadavku </t>
  </si>
  <si>
    <t>2094752051</t>
  </si>
  <si>
    <t>612902001.S</t>
  </si>
  <si>
    <t>Brúsenie vnútorných omietok - stien rovinných</t>
  </si>
  <si>
    <t>-2137677093</t>
  </si>
  <si>
    <t>7</t>
  </si>
  <si>
    <t>632311001.S</t>
  </si>
  <si>
    <t>Brúsenie nerovností nových betónových podláh - zbrúsenie povlaku hrúbky do 2 mm</t>
  </si>
  <si>
    <t>75794779</t>
  </si>
  <si>
    <t>8</t>
  </si>
  <si>
    <t>632452611.S</t>
  </si>
  <si>
    <t>Cementová samonivelizačná stierka, pevnosti v tlaku 20 MPa, hr. 3 mm</t>
  </si>
  <si>
    <t>-476390616</t>
  </si>
  <si>
    <t>9</t>
  </si>
  <si>
    <t xml:space="preserve"> Ostatné konštrukcie a práce-búranie</t>
  </si>
  <si>
    <t>942942211</t>
  </si>
  <si>
    <t xml:space="preserve">Pojazdné hl. lešenie, montáž, demontáž výšky do 2 m </t>
  </si>
  <si>
    <t>deň</t>
  </si>
  <si>
    <t>-1080691248</t>
  </si>
  <si>
    <t>10</t>
  </si>
  <si>
    <t>965044201.S</t>
  </si>
  <si>
    <t>Brúsenie existujúcich betónových podláh, brúsenie hrúbky do 2 mm -0,00600t</t>
  </si>
  <si>
    <t>-1106839978</t>
  </si>
  <si>
    <t>11</t>
  </si>
  <si>
    <t>968019541.S</t>
  </si>
  <si>
    <t xml:space="preserve">Vybúranie dverného otvoru, vrátane vyvesenia krídiel, plochy do 2 m2,  -0,05600t</t>
  </si>
  <si>
    <t>ks</t>
  </si>
  <si>
    <t>-1213404082</t>
  </si>
  <si>
    <t>12</t>
  </si>
  <si>
    <t>979011111.S</t>
  </si>
  <si>
    <t>Zvislá doprava sutiny a vybúraných hmôt za prvé podlažie nad alebo pod základným podlažím</t>
  </si>
  <si>
    <t>t</t>
  </si>
  <si>
    <t>572726139</t>
  </si>
  <si>
    <t>13</t>
  </si>
  <si>
    <t>979011121.S</t>
  </si>
  <si>
    <t>Zvislá doprava sutiny a vybúraných hmôt za každé ďalšie podlažie</t>
  </si>
  <si>
    <t>-947530336</t>
  </si>
  <si>
    <t>14</t>
  </si>
  <si>
    <t>979081111.S</t>
  </si>
  <si>
    <t>Odvoz sutiny a vybúraných hmôt na skládku do 1 km</t>
  </si>
  <si>
    <t>2139711416</t>
  </si>
  <si>
    <t>15</t>
  </si>
  <si>
    <t>979081121.S</t>
  </si>
  <si>
    <t>Odvoz sutiny a vybúraných hmôt na skládku za každý ďalší 1 km</t>
  </si>
  <si>
    <t>188958622</t>
  </si>
  <si>
    <t>16</t>
  </si>
  <si>
    <t>979082111.S</t>
  </si>
  <si>
    <t>Vnútrostavenisková doprava sutiny a vybúraných hmôt do 10 m</t>
  </si>
  <si>
    <t>-1982063092</t>
  </si>
  <si>
    <t>17</t>
  </si>
  <si>
    <t>979082121.S</t>
  </si>
  <si>
    <t>Vnútrostavenisková doprava sutiny a vybúraných hmôt za každých ďalších 5 m</t>
  </si>
  <si>
    <t>935492693</t>
  </si>
  <si>
    <t>18</t>
  </si>
  <si>
    <t>979089012</t>
  </si>
  <si>
    <t>Poplatok za skladovanie - betón, tehly, dlaždice (17 01 ), ostatné</t>
  </si>
  <si>
    <t>1896871800</t>
  </si>
  <si>
    <t>99</t>
  </si>
  <si>
    <t>Presun hmôt HSV</t>
  </si>
  <si>
    <t>19</t>
  </si>
  <si>
    <t>998011004.S</t>
  </si>
  <si>
    <t>Presun hmôt pre budovy (801, 803, 812), zvislá konštr. z tehál, tvárnic, z kovu výšky do 36 m</t>
  </si>
  <si>
    <t>-752985029</t>
  </si>
  <si>
    <t>PSV</t>
  </si>
  <si>
    <t>Práce a dodávky PSV</t>
  </si>
  <si>
    <t>763</t>
  </si>
  <si>
    <t>Konštrukcie - drevostavby</t>
  </si>
  <si>
    <t>763135010</t>
  </si>
  <si>
    <t>Kazetový podhľad Rigips 600 x 600 mm, hrana A, konštrukcia viditeľná, doska Casoprano Casobianca biela</t>
  </si>
  <si>
    <t>-298226608</t>
  </si>
  <si>
    <t>21</t>
  </si>
  <si>
    <t>998763101.S</t>
  </si>
  <si>
    <t>Presun hmôt pre drevostavby v objektoch výšky do 12 m</t>
  </si>
  <si>
    <t>162099624</t>
  </si>
  <si>
    <t>766</t>
  </si>
  <si>
    <t>Konštrukcie stolárske</t>
  </si>
  <si>
    <t>22</t>
  </si>
  <si>
    <t>766642115.S1</t>
  </si>
  <si>
    <t>Montáž dverí posuvných jednokrídlových, posun na stene</t>
  </si>
  <si>
    <t>2097225177</t>
  </si>
  <si>
    <t>23</t>
  </si>
  <si>
    <t>M</t>
  </si>
  <si>
    <t>611610000400</t>
  </si>
  <si>
    <t>Dvere vnútorné jednokrídlové, šírka 600-900 mm</t>
  </si>
  <si>
    <t>32</t>
  </si>
  <si>
    <t>-195448918</t>
  </si>
  <si>
    <t>24</t>
  </si>
  <si>
    <t>611610006300</t>
  </si>
  <si>
    <t>Montážny materiál pre posuvné dvere</t>
  </si>
  <si>
    <t>-1640937128</t>
  </si>
  <si>
    <t>25</t>
  </si>
  <si>
    <t>766662112.S</t>
  </si>
  <si>
    <t>Montáž dverového krídla otočného jednokrídlového poldrážkového, do existujúcej zárubne, vrátane kovania * podľa typu môže byť cena odlišná</t>
  </si>
  <si>
    <t>-544739625</t>
  </si>
  <si>
    <t>26</t>
  </si>
  <si>
    <t>549150000600.S</t>
  </si>
  <si>
    <t>Kľučka dverová a rozeta 2x, nehrdzavejúca oceľ, povrch nerez brúsený</t>
  </si>
  <si>
    <t>279531435</t>
  </si>
  <si>
    <t>27</t>
  </si>
  <si>
    <t>611610000400.S</t>
  </si>
  <si>
    <t>Dvere vnútorné jednokrídlové, šírka 600-900 mm, výplň papierová voština, povrch fólia, plné</t>
  </si>
  <si>
    <t>35062398</t>
  </si>
  <si>
    <t>28</t>
  </si>
  <si>
    <t>766702111.S</t>
  </si>
  <si>
    <t>Montáž zárubní obložkových pre dvere jednokrídlové</t>
  </si>
  <si>
    <t>79694841</t>
  </si>
  <si>
    <t>29</t>
  </si>
  <si>
    <t>611810002200.S</t>
  </si>
  <si>
    <t>Zárubňa vnútorná obložková, šírka 600-900 mm, výška 1970 mm, DTD doska, povrch fólia, pre stenu hrúbky 60-170 mm, pre jednokrídlové dvere</t>
  </si>
  <si>
    <t>1171094551</t>
  </si>
  <si>
    <t>30</t>
  </si>
  <si>
    <t>998766103.S</t>
  </si>
  <si>
    <t>Presun hmot pre konštrukcie stolárske v objektoch výšky nad 12 do 24 m</t>
  </si>
  <si>
    <t>-535521480</t>
  </si>
  <si>
    <t>767</t>
  </si>
  <si>
    <t>Konštrukcie doplnkové kovové</t>
  </si>
  <si>
    <t>31</t>
  </si>
  <si>
    <t>767131801.S</t>
  </si>
  <si>
    <t xml:space="preserve">Demontáž stien a stropov z plechu priečok FEAL,  -0,02200t</t>
  </si>
  <si>
    <t>1109206046</t>
  </si>
  <si>
    <t>998767104.S</t>
  </si>
  <si>
    <t>Presun hmôt pre kovové stavebné doplnkové konštrukcie v objektoch výšky nad 24 do 36 m</t>
  </si>
  <si>
    <t>164362253</t>
  </si>
  <si>
    <t>776</t>
  </si>
  <si>
    <t>Podlahy povlakové</t>
  </si>
  <si>
    <t>33</t>
  </si>
  <si>
    <t>776401800.S</t>
  </si>
  <si>
    <t xml:space="preserve">Demontáž PVC podlahy vr. soklíkov voľné kladená </t>
  </si>
  <si>
    <t>-1363594381</t>
  </si>
  <si>
    <t>34</t>
  </si>
  <si>
    <t>776541100.S</t>
  </si>
  <si>
    <t>Lepenie povlakových podláh PVC v pásoch * alt. vinylová podl.</t>
  </si>
  <si>
    <t>641704775</t>
  </si>
  <si>
    <t>35</t>
  </si>
  <si>
    <t>284110000605.S</t>
  </si>
  <si>
    <t>Podlaha PVC heterogénna akustická, hrúbka do 3,5 mm</t>
  </si>
  <si>
    <t>241201841</t>
  </si>
  <si>
    <t>784</t>
  </si>
  <si>
    <t>Maľby</t>
  </si>
  <si>
    <t>36</t>
  </si>
  <si>
    <t>784152261.S</t>
  </si>
  <si>
    <t>Maľby z maliarskych zmesí na vodnej báze, strojne nanášané jednonásobné, základné na jemnozrnný podklad výšky do 3,80 m</t>
  </si>
  <si>
    <t>-1207338306</t>
  </si>
  <si>
    <t>Práce a dodávky M</t>
  </si>
  <si>
    <t>21-M</t>
  </si>
  <si>
    <t>Elektromontáže</t>
  </si>
  <si>
    <t>37</t>
  </si>
  <si>
    <t>210203051.S</t>
  </si>
  <si>
    <t>Montáž a zapojenie LED panelu 600x600 mm do kazetového stropu</t>
  </si>
  <si>
    <t>64</t>
  </si>
  <si>
    <t>-660732947</t>
  </si>
  <si>
    <t>38</t>
  </si>
  <si>
    <t>348130002418.S</t>
  </si>
  <si>
    <t>LED svietidlo interiérové zabudovateľné pohľadové 1x40W, IP40, 4000 K, 3600 lm, 595x595 mm</t>
  </si>
  <si>
    <t>128</t>
  </si>
  <si>
    <t>-954627923</t>
  </si>
  <si>
    <t>39</t>
  </si>
  <si>
    <t>210290436.S</t>
  </si>
  <si>
    <t>Doplnenie a úprava ELI rozvodov vr. výmeny zásuviek a vypínačov * podľa rozsahu</t>
  </si>
  <si>
    <t>231276938</t>
  </si>
  <si>
    <t>HZS</t>
  </si>
  <si>
    <t>Hodinové zúčtovacie sadzby</t>
  </si>
  <si>
    <t>40</t>
  </si>
  <si>
    <t>769049021.S1</t>
  </si>
  <si>
    <t>Prenájom 1x odvlhčovacej jednotky 35l/deň</t>
  </si>
  <si>
    <t>dní</t>
  </si>
  <si>
    <t>344091961</t>
  </si>
  <si>
    <t>41</t>
  </si>
  <si>
    <t>769049100.S</t>
  </si>
  <si>
    <t xml:space="preserve">Prenájom 1x elektrického ohrievača </t>
  </si>
  <si>
    <t>1421584436</t>
  </si>
  <si>
    <t>8-10-2024/1b - Rekonštrukcia kancelárskych priestorov SBD III Košice - časť zasadačka 2. NP</t>
  </si>
  <si>
    <t xml:space="preserve">    714 - Akustické a protiotrasové opatrenie</t>
  </si>
  <si>
    <t>-2139514814</t>
  </si>
  <si>
    <t>1736933764</t>
  </si>
  <si>
    <t>-1015407772</t>
  </si>
  <si>
    <t>1448343129</t>
  </si>
  <si>
    <t>2105872002</t>
  </si>
  <si>
    <t>714</t>
  </si>
  <si>
    <t>Akustické a protiotrasové opatrenie</t>
  </si>
  <si>
    <t>714110100.S</t>
  </si>
  <si>
    <t xml:space="preserve">Montáž akustických obkladov na stenu </t>
  </si>
  <si>
    <t>-964860362</t>
  </si>
  <si>
    <t>611920005300.S</t>
  </si>
  <si>
    <t>Akustický obklad 2400*572*19 mm, MDF</t>
  </si>
  <si>
    <t>-1435783203</t>
  </si>
  <si>
    <t>714110801.S</t>
  </si>
  <si>
    <t xml:space="preserve">Demontáž obkladov drevených panelov stien,  -0,00502t</t>
  </si>
  <si>
    <t>98596365</t>
  </si>
  <si>
    <t>714119001.S</t>
  </si>
  <si>
    <t>Montáž akustických obkladov - podkladový rošt</t>
  </si>
  <si>
    <t>-1769197860</t>
  </si>
  <si>
    <t>605110000100.S</t>
  </si>
  <si>
    <t xml:space="preserve">Dosky a fošne z mäkkého reziva neopracované neomietané </t>
  </si>
  <si>
    <t>m3</t>
  </si>
  <si>
    <t>1639552111</t>
  </si>
  <si>
    <t>607260000200.S</t>
  </si>
  <si>
    <t>Doska OSB nebrúsená hr. 12 mm</t>
  </si>
  <si>
    <t>832562359</t>
  </si>
  <si>
    <t>998714104.S</t>
  </si>
  <si>
    <t>Presun hmôt pre izolácie akustické a protiotrasové opatrenia v objektoch výšky (hĺbky) nad 24 do 36m</t>
  </si>
  <si>
    <t>-155497205</t>
  </si>
  <si>
    <t>998714104.S1</t>
  </si>
  <si>
    <t>843235008</t>
  </si>
  <si>
    <t>-663732432</t>
  </si>
  <si>
    <t>Montáž povlakových podláh * alt. vinylová podl.</t>
  </si>
  <si>
    <t>-683736635</t>
  </si>
  <si>
    <t>Podlaha vynilová, hrúbka do 6 mm</t>
  </si>
  <si>
    <t>-1890987379</t>
  </si>
  <si>
    <t>-1806746364</t>
  </si>
  <si>
    <t>-1600043917</t>
  </si>
  <si>
    <t xml:space="preserve">8-10-2024/2a - Rekonštrukcia kancelárskych priestorov SBD III Košice - časť 2x kancelária 24 + 1 1.NP </t>
  </si>
  <si>
    <t>-1511269309</t>
  </si>
  <si>
    <t>-542516849</t>
  </si>
  <si>
    <t>-1700620837</t>
  </si>
  <si>
    <t>30550614</t>
  </si>
  <si>
    <t>-1162837805</t>
  </si>
  <si>
    <t>1891363</t>
  </si>
  <si>
    <t>1454566214</t>
  </si>
  <si>
    <t>1001944879</t>
  </si>
  <si>
    <t xml:space="preserve">Pojazdné hl. lešenie, montáž výšky do 3,80m </t>
  </si>
  <si>
    <t>559518827</t>
  </si>
  <si>
    <t>-1372379579</t>
  </si>
  <si>
    <t>-741912256</t>
  </si>
  <si>
    <t>1628236211</t>
  </si>
  <si>
    <t>740031109</t>
  </si>
  <si>
    <t>1897669754</t>
  </si>
  <si>
    <t>97869992</t>
  </si>
  <si>
    <t>141985433</t>
  </si>
  <si>
    <t>1304724615</t>
  </si>
  <si>
    <t>-379928632</t>
  </si>
  <si>
    <t>-839756335</t>
  </si>
  <si>
    <t>-876466383</t>
  </si>
  <si>
    <t>1522329730</t>
  </si>
  <si>
    <t>437184437</t>
  </si>
  <si>
    <t xml:space="preserve">Demontáž PVC podlahy vr. soklíkov </t>
  </si>
  <si>
    <t>709366671</t>
  </si>
  <si>
    <t>-1207308168</t>
  </si>
  <si>
    <t>379807730</t>
  </si>
  <si>
    <t>1392405347</t>
  </si>
  <si>
    <t>829385092</t>
  </si>
  <si>
    <t>1299854300</t>
  </si>
  <si>
    <t>Doplnenie a úprava ELI rozvodov, zasekanie rozvodov, demontáž exist. svietidiel, vr. výmeny zásuviek a vypínačov * podľa rozsahu</t>
  </si>
  <si>
    <t>-690370982</t>
  </si>
  <si>
    <t>Prenájom 2x odvlhčovacej jednotky 35l/deň</t>
  </si>
  <si>
    <t>2108076615</t>
  </si>
  <si>
    <t>918613991</t>
  </si>
  <si>
    <t>8-10-2024/2b - Rekonštrukcia kancelárskych priestorov SBD III Košice - časť kacelária č. 28 1.NP</t>
  </si>
  <si>
    <t>-1248193470</t>
  </si>
  <si>
    <t>-2072800733</t>
  </si>
  <si>
    <t>-594711717</t>
  </si>
  <si>
    <t>1474792768</t>
  </si>
  <si>
    <t>2092984383</t>
  </si>
  <si>
    <t>-528128597</t>
  </si>
  <si>
    <t>-1592552095</t>
  </si>
  <si>
    <t>1181620364</t>
  </si>
  <si>
    <t>-1119701412</t>
  </si>
  <si>
    <t>-62803747</t>
  </si>
  <si>
    <t>-594103298</t>
  </si>
  <si>
    <t>-1551621899</t>
  </si>
  <si>
    <t>-293188707</t>
  </si>
  <si>
    <t>311145775</t>
  </si>
  <si>
    <t>218659161</t>
  </si>
  <si>
    <t>-439162498</t>
  </si>
  <si>
    <t>-824323889</t>
  </si>
  <si>
    <t>989421380</t>
  </si>
  <si>
    <t>-1835101063</t>
  </si>
  <si>
    <t>-1904571700</t>
  </si>
  <si>
    <t>-2071562134</t>
  </si>
  <si>
    <t>1589951183</t>
  </si>
  <si>
    <t>678446480</t>
  </si>
  <si>
    <t>-1609608687</t>
  </si>
  <si>
    <t>-924097465</t>
  </si>
  <si>
    <t>-1683762779</t>
  </si>
  <si>
    <t>726280410</t>
  </si>
  <si>
    <t>-2102429830</t>
  </si>
  <si>
    <t>-1173023775</t>
  </si>
  <si>
    <t>1186779281</t>
  </si>
  <si>
    <t>415255194</t>
  </si>
  <si>
    <t>8-10-2024/2c - Rekonštrukcia kancelárskych priestorov SBD III Košice - časť archív 1.NP</t>
  </si>
  <si>
    <t>1907944328</t>
  </si>
  <si>
    <t>-1678260308</t>
  </si>
  <si>
    <t>-731489099</t>
  </si>
  <si>
    <t>1757584427</t>
  </si>
  <si>
    <t>1871071286</t>
  </si>
  <si>
    <t>-17744897</t>
  </si>
  <si>
    <t>1638533123</t>
  </si>
  <si>
    <t>1048440379</t>
  </si>
  <si>
    <t>-1873766711</t>
  </si>
  <si>
    <t>1045446977</t>
  </si>
  <si>
    <t>-2052950299</t>
  </si>
  <si>
    <t>1017726588</t>
  </si>
  <si>
    <t>514316403</t>
  </si>
  <si>
    <t>411228443</t>
  </si>
  <si>
    <t>1864809296</t>
  </si>
  <si>
    <t>628459962</t>
  </si>
  <si>
    <t>-2088974729</t>
  </si>
  <si>
    <t>342503685</t>
  </si>
  <si>
    <t>2031457302</t>
  </si>
  <si>
    <t>1439620594</t>
  </si>
  <si>
    <t>-1250384901</t>
  </si>
  <si>
    <t>-630360199</t>
  </si>
  <si>
    <t>414227194</t>
  </si>
  <si>
    <t>1119257122</t>
  </si>
  <si>
    <t>1943834574</t>
  </si>
  <si>
    <t>903373959</t>
  </si>
  <si>
    <t>418570552</t>
  </si>
  <si>
    <t>-1797155465</t>
  </si>
  <si>
    <t>327320861</t>
  </si>
  <si>
    <t>-1349182565</t>
  </si>
  <si>
    <t>1958867428</t>
  </si>
  <si>
    <t>-1534360381</t>
  </si>
  <si>
    <t>1620128675</t>
  </si>
  <si>
    <t>784233035</t>
  </si>
  <si>
    <t>2049798077</t>
  </si>
  <si>
    <t>-879067353</t>
  </si>
  <si>
    <t>1753813034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</si>
</sst>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2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3" borderId="6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9" fillId="3" borderId="7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right" vertical="center"/>
    </xf>
    <xf numFmtId="0" fontId="19" fillId="3" borderId="8" xfId="0" applyFont="1" applyFill="1" applyBorder="1" applyAlignment="1" applyProtection="1">
      <alignment horizontal="left" vertical="center"/>
    </xf>
    <xf numFmtId="0" fontId="19" fillId="3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19" fillId="3" borderId="18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S4" s="14" t="s">
        <v>6</v>
      </c>
    </row>
    <row r="5" s="1" customFormat="1" ht="12" customHeight="1">
      <c r="B5" s="18"/>
      <c r="C5" s="19"/>
      <c r="D5" s="22" t="s">
        <v>10</v>
      </c>
      <c r="E5" s="19"/>
      <c r="F5" s="19"/>
      <c r="G5" s="19"/>
      <c r="H5" s="19"/>
      <c r="I5" s="19"/>
      <c r="J5" s="19"/>
      <c r="K5" s="23" t="s">
        <v>11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S5" s="14" t="s">
        <v>6</v>
      </c>
    </row>
    <row r="6" s="1" customFormat="1" ht="36.96" customHeight="1">
      <c r="B6" s="18"/>
      <c r="C6" s="19"/>
      <c r="D6" s="24" t="s">
        <v>12</v>
      </c>
      <c r="E6" s="19"/>
      <c r="F6" s="19"/>
      <c r="G6" s="19"/>
      <c r="H6" s="19"/>
      <c r="I6" s="19"/>
      <c r="J6" s="19"/>
      <c r="K6" s="25" t="s">
        <v>13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S6" s="14" t="s">
        <v>6</v>
      </c>
    </row>
    <row r="7" s="1" customFormat="1" ht="12" customHeight="1">
      <c r="B7" s="18"/>
      <c r="C7" s="19"/>
      <c r="D7" s="26" t="s">
        <v>14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15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="1" customFormat="1" ht="12" customHeight="1">
      <c r="B8" s="18"/>
      <c r="C8" s="19"/>
      <c r="D8" s="26" t="s">
        <v>16</v>
      </c>
      <c r="E8" s="19"/>
      <c r="F8" s="19"/>
      <c r="G8" s="19"/>
      <c r="H8" s="19"/>
      <c r="I8" s="19"/>
      <c r="J8" s="19"/>
      <c r="K8" s="23" t="s">
        <v>17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18</v>
      </c>
      <c r="AL8" s="19"/>
      <c r="AM8" s="19"/>
      <c r="AN8" s="23" t="s">
        <v>19</v>
      </c>
      <c r="AO8" s="19"/>
      <c r="AP8" s="19"/>
      <c r="AQ8" s="19"/>
      <c r="AR8" s="17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6</v>
      </c>
    </row>
    <row r="10" s="1" customFormat="1" ht="12" customHeight="1">
      <c r="B10" s="18"/>
      <c r="C10" s="19"/>
      <c r="D10" s="26" t="s">
        <v>20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21</v>
      </c>
      <c r="AL10" s="19"/>
      <c r="AM10" s="19"/>
      <c r="AN10" s="23" t="s">
        <v>1</v>
      </c>
      <c r="AO10" s="19"/>
      <c r="AP10" s="19"/>
      <c r="AQ10" s="19"/>
      <c r="AR10" s="17"/>
      <c r="BS10" s="14" t="s">
        <v>6</v>
      </c>
    </row>
    <row r="11" s="1" customFormat="1" ht="18.48" customHeight="1">
      <c r="B11" s="18"/>
      <c r="C11" s="19"/>
      <c r="D11" s="19"/>
      <c r="E11" s="23" t="s">
        <v>22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23</v>
      </c>
      <c r="AL11" s="19"/>
      <c r="AM11" s="19"/>
      <c r="AN11" s="23" t="s">
        <v>1</v>
      </c>
      <c r="AO11" s="19"/>
      <c r="AP11" s="19"/>
      <c r="AQ11" s="19"/>
      <c r="AR11" s="17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="1" customFormat="1" ht="12" customHeight="1">
      <c r="B13" s="18"/>
      <c r="C13" s="19"/>
      <c r="D13" s="26" t="s">
        <v>24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21</v>
      </c>
      <c r="AL13" s="19"/>
      <c r="AM13" s="19"/>
      <c r="AN13" s="23" t="s">
        <v>1</v>
      </c>
      <c r="AO13" s="19"/>
      <c r="AP13" s="19"/>
      <c r="AQ13" s="19"/>
      <c r="AR13" s="17"/>
      <c r="BS13" s="14" t="s">
        <v>6</v>
      </c>
    </row>
    <row r="14">
      <c r="B14" s="18"/>
      <c r="C14" s="19"/>
      <c r="D14" s="19"/>
      <c r="E14" s="23" t="s">
        <v>17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6" t="s">
        <v>23</v>
      </c>
      <c r="AL14" s="19"/>
      <c r="AM14" s="19"/>
      <c r="AN14" s="23" t="s">
        <v>1</v>
      </c>
      <c r="AO14" s="19"/>
      <c r="AP14" s="19"/>
      <c r="AQ14" s="19"/>
      <c r="AR14" s="17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4</v>
      </c>
    </row>
    <row r="16" s="1" customFormat="1" ht="12" customHeight="1">
      <c r="B16" s="18"/>
      <c r="C16" s="19"/>
      <c r="D16" s="26" t="s">
        <v>25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21</v>
      </c>
      <c r="AL16" s="19"/>
      <c r="AM16" s="19"/>
      <c r="AN16" s="23" t="s">
        <v>1</v>
      </c>
      <c r="AO16" s="19"/>
      <c r="AP16" s="19"/>
      <c r="AQ16" s="19"/>
      <c r="AR16" s="17"/>
      <c r="BS16" s="14" t="s">
        <v>4</v>
      </c>
    </row>
    <row r="17" s="1" customFormat="1" ht="18.48" customHeight="1">
      <c r="B17" s="18"/>
      <c r="C17" s="19"/>
      <c r="D17" s="19"/>
      <c r="E17" s="23" t="s">
        <v>17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23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26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27</v>
      </c>
    </row>
    <row r="19" s="1" customFormat="1" ht="12" customHeight="1">
      <c r="B19" s="18"/>
      <c r="C19" s="19"/>
      <c r="D19" s="26" t="s">
        <v>28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21</v>
      </c>
      <c r="AL19" s="19"/>
      <c r="AM19" s="19"/>
      <c r="AN19" s="23" t="s">
        <v>1</v>
      </c>
      <c r="AO19" s="19"/>
      <c r="AP19" s="19"/>
      <c r="AQ19" s="19"/>
      <c r="AR19" s="17"/>
      <c r="BS19" s="14" t="s">
        <v>27</v>
      </c>
    </row>
    <row r="20" s="1" customFormat="1" ht="18.48" customHeight="1">
      <c r="B20" s="18"/>
      <c r="C20" s="19"/>
      <c r="D20" s="19"/>
      <c r="E20" s="23" t="s">
        <v>17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23</v>
      </c>
      <c r="AL20" s="19"/>
      <c r="AM20" s="19"/>
      <c r="AN20" s="23" t="s">
        <v>1</v>
      </c>
      <c r="AO20" s="19"/>
      <c r="AP20" s="19"/>
      <c r="AQ20" s="19"/>
      <c r="AR20" s="17"/>
      <c r="BS20" s="14" t="s">
        <v>26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="1" customFormat="1" ht="12" customHeight="1">
      <c r="B22" s="18"/>
      <c r="C22" s="19"/>
      <c r="D22" s="26" t="s">
        <v>29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="1" customFormat="1" ht="16.5" customHeight="1">
      <c r="B23" s="18"/>
      <c r="C23" s="19"/>
      <c r="D23" s="19"/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19"/>
      <c r="AP23" s="19"/>
      <c r="AQ23" s="19"/>
      <c r="AR23" s="17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="1" customFormat="1" ht="6.96" customHeight="1">
      <c r="B25" s="18"/>
      <c r="C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9"/>
      <c r="AQ25" s="19"/>
      <c r="AR25" s="17"/>
    </row>
    <row r="26" s="2" customFormat="1" ht="25.92" customHeight="1">
      <c r="A26" s="29"/>
      <c r="B26" s="30"/>
      <c r="C26" s="31"/>
      <c r="D26" s="32" t="s">
        <v>30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>
        <f>ROUND(AG94,2)</f>
        <v>0</v>
      </c>
      <c r="AL26" s="33"/>
      <c r="AM26" s="33"/>
      <c r="AN26" s="33"/>
      <c r="AO26" s="33"/>
      <c r="AP26" s="31"/>
      <c r="AQ26" s="31"/>
      <c r="AR26" s="35"/>
      <c r="BE26" s="29"/>
    </row>
    <row r="27" s="2" customFormat="1" ht="6.96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5"/>
      <c r="BE27" s="29"/>
    </row>
    <row r="28" s="2" customFormat="1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6" t="s">
        <v>31</v>
      </c>
      <c r="M28" s="36"/>
      <c r="N28" s="36"/>
      <c r="O28" s="36"/>
      <c r="P28" s="36"/>
      <c r="Q28" s="31"/>
      <c r="R28" s="31"/>
      <c r="S28" s="31"/>
      <c r="T28" s="31"/>
      <c r="U28" s="31"/>
      <c r="V28" s="31"/>
      <c r="W28" s="36" t="s">
        <v>32</v>
      </c>
      <c r="X28" s="36"/>
      <c r="Y28" s="36"/>
      <c r="Z28" s="36"/>
      <c r="AA28" s="36"/>
      <c r="AB28" s="36"/>
      <c r="AC28" s="36"/>
      <c r="AD28" s="36"/>
      <c r="AE28" s="36"/>
      <c r="AF28" s="31"/>
      <c r="AG28" s="31"/>
      <c r="AH28" s="31"/>
      <c r="AI28" s="31"/>
      <c r="AJ28" s="31"/>
      <c r="AK28" s="36" t="s">
        <v>33</v>
      </c>
      <c r="AL28" s="36"/>
      <c r="AM28" s="36"/>
      <c r="AN28" s="36"/>
      <c r="AO28" s="36"/>
      <c r="AP28" s="31"/>
      <c r="AQ28" s="31"/>
      <c r="AR28" s="35"/>
      <c r="BE28" s="29"/>
    </row>
    <row r="29" s="3" customFormat="1" ht="14.4" customHeight="1">
      <c r="A29" s="3"/>
      <c r="B29" s="37"/>
      <c r="C29" s="38"/>
      <c r="D29" s="26" t="s">
        <v>34</v>
      </c>
      <c r="E29" s="38"/>
      <c r="F29" s="39" t="s">
        <v>35</v>
      </c>
      <c r="G29" s="38"/>
      <c r="H29" s="38"/>
      <c r="I29" s="38"/>
      <c r="J29" s="38"/>
      <c r="K29" s="38"/>
      <c r="L29" s="40">
        <v>0.20000000000000001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>
        <f>ROUND(AV94, 2)</f>
        <v>0</v>
      </c>
      <c r="AL29" s="41"/>
      <c r="AM29" s="41"/>
      <c r="AN29" s="41"/>
      <c r="AO29" s="41"/>
      <c r="AP29" s="41"/>
      <c r="AQ29" s="41"/>
      <c r="AR29" s="43"/>
      <c r="AS29" s="44"/>
      <c r="AT29" s="44"/>
      <c r="AU29" s="44"/>
      <c r="AV29" s="44"/>
      <c r="AW29" s="44"/>
      <c r="AX29" s="44"/>
      <c r="AY29" s="44"/>
      <c r="AZ29" s="44"/>
      <c r="BE29" s="3"/>
    </row>
    <row r="30" s="3" customFormat="1" ht="14.4" customHeight="1">
      <c r="A30" s="3"/>
      <c r="B30" s="37"/>
      <c r="C30" s="38"/>
      <c r="D30" s="38"/>
      <c r="E30" s="38"/>
      <c r="F30" s="39" t="s">
        <v>36</v>
      </c>
      <c r="G30" s="38"/>
      <c r="H30" s="38"/>
      <c r="I30" s="38"/>
      <c r="J30" s="38"/>
      <c r="K30" s="38"/>
      <c r="L30" s="40">
        <v>0.20000000000000001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2">
        <f>ROUND(BA94,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2">
        <f>ROUND(AW94, 2)</f>
        <v>0</v>
      </c>
      <c r="AL30" s="41"/>
      <c r="AM30" s="41"/>
      <c r="AN30" s="41"/>
      <c r="AO30" s="41"/>
      <c r="AP30" s="41"/>
      <c r="AQ30" s="41"/>
      <c r="AR30" s="43"/>
      <c r="AS30" s="44"/>
      <c r="AT30" s="44"/>
      <c r="AU30" s="44"/>
      <c r="AV30" s="44"/>
      <c r="AW30" s="44"/>
      <c r="AX30" s="44"/>
      <c r="AY30" s="44"/>
      <c r="AZ30" s="44"/>
      <c r="BE30" s="3"/>
    </row>
    <row r="31" hidden="1" s="3" customFormat="1" ht="14.4" customHeight="1">
      <c r="A31" s="3"/>
      <c r="B31" s="37"/>
      <c r="C31" s="38"/>
      <c r="D31" s="38"/>
      <c r="E31" s="38"/>
      <c r="F31" s="26" t="s">
        <v>37</v>
      </c>
      <c r="G31" s="38"/>
      <c r="H31" s="38"/>
      <c r="I31" s="38"/>
      <c r="J31" s="38"/>
      <c r="K31" s="38"/>
      <c r="L31" s="45">
        <v>0.20000000000000001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6">
        <f>ROUND(BB94, 2)</f>
        <v>0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6">
        <v>0</v>
      </c>
      <c r="AL31" s="38"/>
      <c r="AM31" s="38"/>
      <c r="AN31" s="38"/>
      <c r="AO31" s="38"/>
      <c r="AP31" s="38"/>
      <c r="AQ31" s="38"/>
      <c r="AR31" s="47"/>
      <c r="BE31" s="3"/>
    </row>
    <row r="32" hidden="1" s="3" customFormat="1" ht="14.4" customHeight="1">
      <c r="A32" s="3"/>
      <c r="B32" s="37"/>
      <c r="C32" s="38"/>
      <c r="D32" s="38"/>
      <c r="E32" s="38"/>
      <c r="F32" s="26" t="s">
        <v>38</v>
      </c>
      <c r="G32" s="38"/>
      <c r="H32" s="38"/>
      <c r="I32" s="38"/>
      <c r="J32" s="38"/>
      <c r="K32" s="38"/>
      <c r="L32" s="45">
        <v>0.20000000000000001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6">
        <f>ROUND(BC94, 2)</f>
        <v>0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6">
        <v>0</v>
      </c>
      <c r="AL32" s="38"/>
      <c r="AM32" s="38"/>
      <c r="AN32" s="38"/>
      <c r="AO32" s="38"/>
      <c r="AP32" s="38"/>
      <c r="AQ32" s="38"/>
      <c r="AR32" s="47"/>
      <c r="BE32" s="3"/>
    </row>
    <row r="33" hidden="1" s="3" customFormat="1" ht="14.4" customHeight="1">
      <c r="A33" s="3"/>
      <c r="B33" s="37"/>
      <c r="C33" s="38"/>
      <c r="D33" s="38"/>
      <c r="E33" s="38"/>
      <c r="F33" s="39" t="s">
        <v>39</v>
      </c>
      <c r="G33" s="38"/>
      <c r="H33" s="38"/>
      <c r="I33" s="38"/>
      <c r="J33" s="38"/>
      <c r="K33" s="38"/>
      <c r="L33" s="40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2">
        <v>0</v>
      </c>
      <c r="AL33" s="41"/>
      <c r="AM33" s="41"/>
      <c r="AN33" s="41"/>
      <c r="AO33" s="41"/>
      <c r="AP33" s="41"/>
      <c r="AQ33" s="41"/>
      <c r="AR33" s="43"/>
      <c r="AS33" s="44"/>
      <c r="AT33" s="44"/>
      <c r="AU33" s="44"/>
      <c r="AV33" s="44"/>
      <c r="AW33" s="44"/>
      <c r="AX33" s="44"/>
      <c r="AY33" s="44"/>
      <c r="AZ33" s="44"/>
      <c r="BE33" s="3"/>
    </row>
    <row r="34" s="2" customFormat="1" ht="6.96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  <c r="BE34" s="29"/>
    </row>
    <row r="35" s="2" customFormat="1" ht="25.92" customHeight="1">
      <c r="A35" s="29"/>
      <c r="B35" s="30"/>
      <c r="C35" s="48"/>
      <c r="D35" s="49" t="s">
        <v>40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41</v>
      </c>
      <c r="U35" s="50"/>
      <c r="V35" s="50"/>
      <c r="W35" s="50"/>
      <c r="X35" s="52" t="s">
        <v>42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5"/>
      <c r="BE35" s="29"/>
    </row>
    <row r="36" s="2" customFormat="1" ht="6.96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  <c r="BE36" s="29"/>
    </row>
    <row r="37" s="2" customFormat="1" ht="14.4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  <c r="BE37" s="29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5"/>
      <c r="C49" s="56"/>
      <c r="D49" s="57" t="s">
        <v>43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44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29"/>
      <c r="B60" s="30"/>
      <c r="C60" s="31"/>
      <c r="D60" s="60" t="s">
        <v>45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60" t="s">
        <v>46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60" t="s">
        <v>45</v>
      </c>
      <c r="AI60" s="33"/>
      <c r="AJ60" s="33"/>
      <c r="AK60" s="33"/>
      <c r="AL60" s="33"/>
      <c r="AM60" s="60" t="s">
        <v>46</v>
      </c>
      <c r="AN60" s="33"/>
      <c r="AO60" s="33"/>
      <c r="AP60" s="31"/>
      <c r="AQ60" s="31"/>
      <c r="AR60" s="35"/>
      <c r="BE60" s="29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29"/>
      <c r="B64" s="30"/>
      <c r="C64" s="31"/>
      <c r="D64" s="57" t="s">
        <v>47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48</v>
      </c>
      <c r="AI64" s="61"/>
      <c r="AJ64" s="61"/>
      <c r="AK64" s="61"/>
      <c r="AL64" s="61"/>
      <c r="AM64" s="61"/>
      <c r="AN64" s="61"/>
      <c r="AO64" s="61"/>
      <c r="AP64" s="31"/>
      <c r="AQ64" s="31"/>
      <c r="AR64" s="35"/>
      <c r="BE64" s="29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29"/>
      <c r="B75" s="30"/>
      <c r="C75" s="31"/>
      <c r="D75" s="60" t="s">
        <v>45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60" t="s">
        <v>46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60" t="s">
        <v>45</v>
      </c>
      <c r="AI75" s="33"/>
      <c r="AJ75" s="33"/>
      <c r="AK75" s="33"/>
      <c r="AL75" s="33"/>
      <c r="AM75" s="60" t="s">
        <v>46</v>
      </c>
      <c r="AN75" s="33"/>
      <c r="AO75" s="33"/>
      <c r="AP75" s="31"/>
      <c r="AQ75" s="31"/>
      <c r="AR75" s="35"/>
      <c r="BE75" s="29"/>
    </row>
    <row r="76" s="2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5"/>
      <c r="BE76" s="29"/>
    </row>
    <row r="77" s="2" customFormat="1" ht="6.96" customHeight="1">
      <c r="A77" s="2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35"/>
      <c r="BE77" s="29"/>
    </row>
    <row r="81" s="2" customFormat="1" ht="6.96" customHeight="1">
      <c r="A81" s="29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35"/>
      <c r="BE81" s="29"/>
    </row>
    <row r="82" s="2" customFormat="1" ht="24.96" customHeight="1">
      <c r="A82" s="29"/>
      <c r="B82" s="30"/>
      <c r="C82" s="20" t="s">
        <v>49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5"/>
      <c r="B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5"/>
      <c r="BE83" s="29"/>
    </row>
    <row r="84" s="4" customFormat="1" ht="12" customHeight="1">
      <c r="A84" s="4"/>
      <c r="B84" s="66"/>
      <c r="C84" s="26" t="s">
        <v>10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8-10-2024-10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12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Rekonštrukcia kancelárskych a spoločných priestorov SBD III Košice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5"/>
      <c r="BE86" s="29"/>
    </row>
    <row r="87" s="2" customFormat="1" ht="12" customHeight="1">
      <c r="A87" s="29"/>
      <c r="B87" s="30"/>
      <c r="C87" s="26" t="s">
        <v>16</v>
      </c>
      <c r="D87" s="31"/>
      <c r="E87" s="31"/>
      <c r="F87" s="31"/>
      <c r="G87" s="31"/>
      <c r="H87" s="31"/>
      <c r="I87" s="31"/>
      <c r="J87" s="31"/>
      <c r="K87" s="31"/>
      <c r="L87" s="74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18</v>
      </c>
      <c r="AJ87" s="31"/>
      <c r="AK87" s="31"/>
      <c r="AL87" s="31"/>
      <c r="AM87" s="75" t="str">
        <f>IF(AN8= "","",AN8)</f>
        <v>8. 10. 2024</v>
      </c>
      <c r="AN87" s="75"/>
      <c r="AO87" s="31"/>
      <c r="AP87" s="31"/>
      <c r="AQ87" s="31"/>
      <c r="AR87" s="35"/>
      <c r="B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5"/>
      <c r="BE88" s="29"/>
    </row>
    <row r="89" s="2" customFormat="1" ht="15.15" customHeight="1">
      <c r="A89" s="29"/>
      <c r="B89" s="30"/>
      <c r="C89" s="26" t="s">
        <v>20</v>
      </c>
      <c r="D89" s="31"/>
      <c r="E89" s="31"/>
      <c r="F89" s="31"/>
      <c r="G89" s="31"/>
      <c r="H89" s="31"/>
      <c r="I89" s="31"/>
      <c r="J89" s="31"/>
      <c r="K89" s="31"/>
      <c r="L89" s="67" t="str">
        <f>IF(E11= "","",E11)</f>
        <v>SBD III Košice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25</v>
      </c>
      <c r="AJ89" s="31"/>
      <c r="AK89" s="31"/>
      <c r="AL89" s="31"/>
      <c r="AM89" s="76" t="str">
        <f>IF(E17="","",E17)</f>
        <v xml:space="preserve"> </v>
      </c>
      <c r="AN89" s="67"/>
      <c r="AO89" s="67"/>
      <c r="AP89" s="67"/>
      <c r="AQ89" s="31"/>
      <c r="AR89" s="35"/>
      <c r="AS89" s="77" t="s">
        <v>50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29"/>
    </row>
    <row r="90" s="2" customFormat="1" ht="15.15" customHeight="1">
      <c r="A90" s="29"/>
      <c r="B90" s="30"/>
      <c r="C90" s="26" t="s">
        <v>24</v>
      </c>
      <c r="D90" s="31"/>
      <c r="E90" s="31"/>
      <c r="F90" s="31"/>
      <c r="G90" s="31"/>
      <c r="H90" s="31"/>
      <c r="I90" s="31"/>
      <c r="J90" s="31"/>
      <c r="K90" s="31"/>
      <c r="L90" s="67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28</v>
      </c>
      <c r="AJ90" s="31"/>
      <c r="AK90" s="31"/>
      <c r="AL90" s="31"/>
      <c r="AM90" s="76" t="str">
        <f>IF(E20="","",E20)</f>
        <v xml:space="preserve"> </v>
      </c>
      <c r="AN90" s="67"/>
      <c r="AO90" s="67"/>
      <c r="AP90" s="67"/>
      <c r="AQ90" s="31"/>
      <c r="AR90" s="35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29"/>
    </row>
    <row r="91" s="2" customFormat="1" ht="10.8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5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29"/>
    </row>
    <row r="92" s="2" customFormat="1" ht="29.28" customHeight="1">
      <c r="A92" s="29"/>
      <c r="B92" s="30"/>
      <c r="C92" s="89" t="s">
        <v>51</v>
      </c>
      <c r="D92" s="90"/>
      <c r="E92" s="90"/>
      <c r="F92" s="90"/>
      <c r="G92" s="90"/>
      <c r="H92" s="91"/>
      <c r="I92" s="92" t="s">
        <v>52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53</v>
      </c>
      <c r="AH92" s="90"/>
      <c r="AI92" s="90"/>
      <c r="AJ92" s="90"/>
      <c r="AK92" s="90"/>
      <c r="AL92" s="90"/>
      <c r="AM92" s="90"/>
      <c r="AN92" s="92" t="s">
        <v>54</v>
      </c>
      <c r="AO92" s="90"/>
      <c r="AP92" s="94"/>
      <c r="AQ92" s="95" t="s">
        <v>55</v>
      </c>
      <c r="AR92" s="35"/>
      <c r="AS92" s="96" t="s">
        <v>56</v>
      </c>
      <c r="AT92" s="97" t="s">
        <v>57</v>
      </c>
      <c r="AU92" s="97" t="s">
        <v>58</v>
      </c>
      <c r="AV92" s="97" t="s">
        <v>59</v>
      </c>
      <c r="AW92" s="97" t="s">
        <v>60</v>
      </c>
      <c r="AX92" s="97" t="s">
        <v>61</v>
      </c>
      <c r="AY92" s="97" t="s">
        <v>62</v>
      </c>
      <c r="AZ92" s="97" t="s">
        <v>63</v>
      </c>
      <c r="BA92" s="97" t="s">
        <v>64</v>
      </c>
      <c r="BB92" s="97" t="s">
        <v>65</v>
      </c>
      <c r="BC92" s="97" t="s">
        <v>66</v>
      </c>
      <c r="BD92" s="98" t="s">
        <v>67</v>
      </c>
      <c r="BE92" s="29"/>
    </row>
    <row r="93" s="2" customFormat="1" ht="10.8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5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29"/>
    </row>
    <row r="94" s="6" customFormat="1" ht="32.4" customHeight="1">
      <c r="A94" s="6"/>
      <c r="B94" s="102"/>
      <c r="C94" s="103" t="s">
        <v>68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ROUND(SUM(AG95:AG99),2)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ROUND(SUM(AS95:AS99),2)</f>
        <v>0</v>
      </c>
      <c r="AT94" s="110">
        <f>ROUND(SUM(AV94:AW94),2)</f>
        <v>0</v>
      </c>
      <c r="AU94" s="111">
        <f>ROUND(SUM(AU95:AU99),5)</f>
        <v>1048.1442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ROUND(SUM(AZ95:AZ99),2)</f>
        <v>0</v>
      </c>
      <c r="BA94" s="110">
        <f>ROUND(SUM(BA95:BA99),2)</f>
        <v>0</v>
      </c>
      <c r="BB94" s="110">
        <f>ROUND(SUM(BB95:BB99),2)</f>
        <v>0</v>
      </c>
      <c r="BC94" s="110">
        <f>ROUND(SUM(BC95:BC99),2)</f>
        <v>0</v>
      </c>
      <c r="BD94" s="112">
        <f>ROUND(SUM(BD95:BD99),2)</f>
        <v>0</v>
      </c>
      <c r="BE94" s="6"/>
      <c r="BS94" s="113" t="s">
        <v>69</v>
      </c>
      <c r="BT94" s="113" t="s">
        <v>70</v>
      </c>
      <c r="BU94" s="114" t="s">
        <v>71</v>
      </c>
      <c r="BV94" s="113" t="s">
        <v>72</v>
      </c>
      <c r="BW94" s="113" t="s">
        <v>5</v>
      </c>
      <c r="BX94" s="113" t="s">
        <v>73</v>
      </c>
      <c r="CL94" s="113" t="s">
        <v>1</v>
      </c>
    </row>
    <row r="95" s="7" customFormat="1" ht="24.75" customHeight="1">
      <c r="A95" s="115" t="s">
        <v>74</v>
      </c>
      <c r="B95" s="116"/>
      <c r="C95" s="117"/>
      <c r="D95" s="118" t="s">
        <v>75</v>
      </c>
      <c r="E95" s="118"/>
      <c r="F95" s="118"/>
      <c r="G95" s="118"/>
      <c r="H95" s="118"/>
      <c r="I95" s="119"/>
      <c r="J95" s="118" t="s">
        <v>76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'8-10-2024-1a - Rekonštruk...'!J30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77</v>
      </c>
      <c r="AR95" s="122"/>
      <c r="AS95" s="123">
        <v>0</v>
      </c>
      <c r="AT95" s="124">
        <f>ROUND(SUM(AV95:AW95),2)</f>
        <v>0</v>
      </c>
      <c r="AU95" s="125">
        <f>'8-10-2024-1a - Rekonštruk...'!P129</f>
        <v>106.45533489999998</v>
      </c>
      <c r="AV95" s="124">
        <f>'8-10-2024-1a - Rekonštruk...'!J33</f>
        <v>0</v>
      </c>
      <c r="AW95" s="124">
        <f>'8-10-2024-1a - Rekonštruk...'!J34</f>
        <v>0</v>
      </c>
      <c r="AX95" s="124">
        <f>'8-10-2024-1a - Rekonštruk...'!J35</f>
        <v>0</v>
      </c>
      <c r="AY95" s="124">
        <f>'8-10-2024-1a - Rekonštruk...'!J36</f>
        <v>0</v>
      </c>
      <c r="AZ95" s="124">
        <f>'8-10-2024-1a - Rekonštruk...'!F33</f>
        <v>0</v>
      </c>
      <c r="BA95" s="124">
        <f>'8-10-2024-1a - Rekonštruk...'!F34</f>
        <v>0</v>
      </c>
      <c r="BB95" s="124">
        <f>'8-10-2024-1a - Rekonštruk...'!F35</f>
        <v>0</v>
      </c>
      <c r="BC95" s="124">
        <f>'8-10-2024-1a - Rekonštruk...'!F36</f>
        <v>0</v>
      </c>
      <c r="BD95" s="126">
        <f>'8-10-2024-1a - Rekonštruk...'!F37</f>
        <v>0</v>
      </c>
      <c r="BE95" s="7"/>
      <c r="BT95" s="127" t="s">
        <v>78</v>
      </c>
      <c r="BV95" s="127" t="s">
        <v>72</v>
      </c>
      <c r="BW95" s="127" t="s">
        <v>79</v>
      </c>
      <c r="BX95" s="127" t="s">
        <v>5</v>
      </c>
      <c r="CL95" s="127" t="s">
        <v>1</v>
      </c>
      <c r="CM95" s="127" t="s">
        <v>70</v>
      </c>
    </row>
    <row r="96" s="7" customFormat="1" ht="37.5" customHeight="1">
      <c r="A96" s="115" t="s">
        <v>74</v>
      </c>
      <c r="B96" s="116"/>
      <c r="C96" s="117"/>
      <c r="D96" s="118" t="s">
        <v>80</v>
      </c>
      <c r="E96" s="118"/>
      <c r="F96" s="118"/>
      <c r="G96" s="118"/>
      <c r="H96" s="118"/>
      <c r="I96" s="119"/>
      <c r="J96" s="118" t="s">
        <v>81</v>
      </c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20">
        <f>'8-10-2024-1b - Rekonštruk...'!J30</f>
        <v>0</v>
      </c>
      <c r="AH96" s="119"/>
      <c r="AI96" s="119"/>
      <c r="AJ96" s="119"/>
      <c r="AK96" s="119"/>
      <c r="AL96" s="119"/>
      <c r="AM96" s="119"/>
      <c r="AN96" s="120">
        <f>SUM(AG96,AT96)</f>
        <v>0</v>
      </c>
      <c r="AO96" s="119"/>
      <c r="AP96" s="119"/>
      <c r="AQ96" s="121" t="s">
        <v>77</v>
      </c>
      <c r="AR96" s="122"/>
      <c r="AS96" s="123">
        <v>0</v>
      </c>
      <c r="AT96" s="124">
        <f>ROUND(SUM(AV96:AW96),2)</f>
        <v>0</v>
      </c>
      <c r="AU96" s="125">
        <f>'8-10-2024-1b - Rekonštruk...'!P126</f>
        <v>111.21459016</v>
      </c>
      <c r="AV96" s="124">
        <f>'8-10-2024-1b - Rekonštruk...'!J33</f>
        <v>0</v>
      </c>
      <c r="AW96" s="124">
        <f>'8-10-2024-1b - Rekonštruk...'!J34</f>
        <v>0</v>
      </c>
      <c r="AX96" s="124">
        <f>'8-10-2024-1b - Rekonštruk...'!J35</f>
        <v>0</v>
      </c>
      <c r="AY96" s="124">
        <f>'8-10-2024-1b - Rekonštruk...'!J36</f>
        <v>0</v>
      </c>
      <c r="AZ96" s="124">
        <f>'8-10-2024-1b - Rekonštruk...'!F33</f>
        <v>0</v>
      </c>
      <c r="BA96" s="124">
        <f>'8-10-2024-1b - Rekonštruk...'!F34</f>
        <v>0</v>
      </c>
      <c r="BB96" s="124">
        <f>'8-10-2024-1b - Rekonštruk...'!F35</f>
        <v>0</v>
      </c>
      <c r="BC96" s="124">
        <f>'8-10-2024-1b - Rekonštruk...'!F36</f>
        <v>0</v>
      </c>
      <c r="BD96" s="126">
        <f>'8-10-2024-1b - Rekonštruk...'!F37</f>
        <v>0</v>
      </c>
      <c r="BE96" s="7"/>
      <c r="BT96" s="127" t="s">
        <v>78</v>
      </c>
      <c r="BV96" s="127" t="s">
        <v>72</v>
      </c>
      <c r="BW96" s="127" t="s">
        <v>82</v>
      </c>
      <c r="BX96" s="127" t="s">
        <v>5</v>
      </c>
      <c r="CL96" s="127" t="s">
        <v>1</v>
      </c>
      <c r="CM96" s="127" t="s">
        <v>70</v>
      </c>
    </row>
    <row r="97" s="7" customFormat="1" ht="37.5" customHeight="1">
      <c r="A97" s="115" t="s">
        <v>74</v>
      </c>
      <c r="B97" s="116"/>
      <c r="C97" s="117"/>
      <c r="D97" s="118" t="s">
        <v>83</v>
      </c>
      <c r="E97" s="118"/>
      <c r="F97" s="118"/>
      <c r="G97" s="118"/>
      <c r="H97" s="118"/>
      <c r="I97" s="119"/>
      <c r="J97" s="118" t="s">
        <v>84</v>
      </c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0">
        <f>'8-10-2024-2a - Rekonštruk...'!J30</f>
        <v>0</v>
      </c>
      <c r="AH97" s="119"/>
      <c r="AI97" s="119"/>
      <c r="AJ97" s="119"/>
      <c r="AK97" s="119"/>
      <c r="AL97" s="119"/>
      <c r="AM97" s="119"/>
      <c r="AN97" s="120">
        <f>SUM(AG97,AT97)</f>
        <v>0</v>
      </c>
      <c r="AO97" s="119"/>
      <c r="AP97" s="119"/>
      <c r="AQ97" s="121" t="s">
        <v>77</v>
      </c>
      <c r="AR97" s="122"/>
      <c r="AS97" s="123">
        <v>0</v>
      </c>
      <c r="AT97" s="124">
        <f>ROUND(SUM(AV97:AW97),2)</f>
        <v>0</v>
      </c>
      <c r="AU97" s="125">
        <f>'8-10-2024-2a - Rekonštruk...'!P128</f>
        <v>266.33452015</v>
      </c>
      <c r="AV97" s="124">
        <f>'8-10-2024-2a - Rekonštruk...'!J33</f>
        <v>0</v>
      </c>
      <c r="AW97" s="124">
        <f>'8-10-2024-2a - Rekonštruk...'!J34</f>
        <v>0</v>
      </c>
      <c r="AX97" s="124">
        <f>'8-10-2024-2a - Rekonštruk...'!J35</f>
        <v>0</v>
      </c>
      <c r="AY97" s="124">
        <f>'8-10-2024-2a - Rekonštruk...'!J36</f>
        <v>0</v>
      </c>
      <c r="AZ97" s="124">
        <f>'8-10-2024-2a - Rekonštruk...'!F33</f>
        <v>0</v>
      </c>
      <c r="BA97" s="124">
        <f>'8-10-2024-2a - Rekonštruk...'!F34</f>
        <v>0</v>
      </c>
      <c r="BB97" s="124">
        <f>'8-10-2024-2a - Rekonštruk...'!F35</f>
        <v>0</v>
      </c>
      <c r="BC97" s="124">
        <f>'8-10-2024-2a - Rekonštruk...'!F36</f>
        <v>0</v>
      </c>
      <c r="BD97" s="126">
        <f>'8-10-2024-2a - Rekonštruk...'!F37</f>
        <v>0</v>
      </c>
      <c r="BE97" s="7"/>
      <c r="BT97" s="127" t="s">
        <v>78</v>
      </c>
      <c r="BV97" s="127" t="s">
        <v>72</v>
      </c>
      <c r="BW97" s="127" t="s">
        <v>85</v>
      </c>
      <c r="BX97" s="127" t="s">
        <v>5</v>
      </c>
      <c r="CL97" s="127" t="s">
        <v>1</v>
      </c>
      <c r="CM97" s="127" t="s">
        <v>70</v>
      </c>
    </row>
    <row r="98" s="7" customFormat="1" ht="37.5" customHeight="1">
      <c r="A98" s="115" t="s">
        <v>74</v>
      </c>
      <c r="B98" s="116"/>
      <c r="C98" s="117"/>
      <c r="D98" s="118" t="s">
        <v>86</v>
      </c>
      <c r="E98" s="118"/>
      <c r="F98" s="118"/>
      <c r="G98" s="118"/>
      <c r="H98" s="118"/>
      <c r="I98" s="119"/>
      <c r="J98" s="118" t="s">
        <v>87</v>
      </c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0">
        <f>'8-10-2024-2b - Rekonštruk...'!J30</f>
        <v>0</v>
      </c>
      <c r="AH98" s="119"/>
      <c r="AI98" s="119"/>
      <c r="AJ98" s="119"/>
      <c r="AK98" s="119"/>
      <c r="AL98" s="119"/>
      <c r="AM98" s="119"/>
      <c r="AN98" s="120">
        <f>SUM(AG98,AT98)</f>
        <v>0</v>
      </c>
      <c r="AO98" s="119"/>
      <c r="AP98" s="119"/>
      <c r="AQ98" s="121" t="s">
        <v>77</v>
      </c>
      <c r="AR98" s="122"/>
      <c r="AS98" s="123">
        <v>0</v>
      </c>
      <c r="AT98" s="124">
        <f>ROUND(SUM(AV98:AW98),2)</f>
        <v>0</v>
      </c>
      <c r="AU98" s="125">
        <f>'8-10-2024-2b - Rekonštruk...'!P128</f>
        <v>306.87155352000008</v>
      </c>
      <c r="AV98" s="124">
        <f>'8-10-2024-2b - Rekonštruk...'!J33</f>
        <v>0</v>
      </c>
      <c r="AW98" s="124">
        <f>'8-10-2024-2b - Rekonštruk...'!J34</f>
        <v>0</v>
      </c>
      <c r="AX98" s="124">
        <f>'8-10-2024-2b - Rekonštruk...'!J35</f>
        <v>0</v>
      </c>
      <c r="AY98" s="124">
        <f>'8-10-2024-2b - Rekonštruk...'!J36</f>
        <v>0</v>
      </c>
      <c r="AZ98" s="124">
        <f>'8-10-2024-2b - Rekonštruk...'!F33</f>
        <v>0</v>
      </c>
      <c r="BA98" s="124">
        <f>'8-10-2024-2b - Rekonštruk...'!F34</f>
        <v>0</v>
      </c>
      <c r="BB98" s="124">
        <f>'8-10-2024-2b - Rekonštruk...'!F35</f>
        <v>0</v>
      </c>
      <c r="BC98" s="124">
        <f>'8-10-2024-2b - Rekonštruk...'!F36</f>
        <v>0</v>
      </c>
      <c r="BD98" s="126">
        <f>'8-10-2024-2b - Rekonštruk...'!F37</f>
        <v>0</v>
      </c>
      <c r="BE98" s="7"/>
      <c r="BT98" s="127" t="s">
        <v>78</v>
      </c>
      <c r="BV98" s="127" t="s">
        <v>72</v>
      </c>
      <c r="BW98" s="127" t="s">
        <v>88</v>
      </c>
      <c r="BX98" s="127" t="s">
        <v>5</v>
      </c>
      <c r="CL98" s="127" t="s">
        <v>1</v>
      </c>
      <c r="CM98" s="127" t="s">
        <v>70</v>
      </c>
    </row>
    <row r="99" s="7" customFormat="1" ht="24.75" customHeight="1">
      <c r="A99" s="115" t="s">
        <v>74</v>
      </c>
      <c r="B99" s="116"/>
      <c r="C99" s="117"/>
      <c r="D99" s="118" t="s">
        <v>89</v>
      </c>
      <c r="E99" s="118"/>
      <c r="F99" s="118"/>
      <c r="G99" s="118"/>
      <c r="H99" s="118"/>
      <c r="I99" s="119"/>
      <c r="J99" s="118" t="s">
        <v>90</v>
      </c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20">
        <f>'8-10-2024-2c - Rekonštruk...'!J30</f>
        <v>0</v>
      </c>
      <c r="AH99" s="119"/>
      <c r="AI99" s="119"/>
      <c r="AJ99" s="119"/>
      <c r="AK99" s="119"/>
      <c r="AL99" s="119"/>
      <c r="AM99" s="119"/>
      <c r="AN99" s="120">
        <f>SUM(AG99,AT99)</f>
        <v>0</v>
      </c>
      <c r="AO99" s="119"/>
      <c r="AP99" s="119"/>
      <c r="AQ99" s="121" t="s">
        <v>77</v>
      </c>
      <c r="AR99" s="122"/>
      <c r="AS99" s="128">
        <v>0</v>
      </c>
      <c r="AT99" s="129">
        <f>ROUND(SUM(AV99:AW99),2)</f>
        <v>0</v>
      </c>
      <c r="AU99" s="130">
        <f>'8-10-2024-2c - Rekonštruk...'!P129</f>
        <v>257.26820226000001</v>
      </c>
      <c r="AV99" s="129">
        <f>'8-10-2024-2c - Rekonštruk...'!J33</f>
        <v>0</v>
      </c>
      <c r="AW99" s="129">
        <f>'8-10-2024-2c - Rekonštruk...'!J34</f>
        <v>0</v>
      </c>
      <c r="AX99" s="129">
        <f>'8-10-2024-2c - Rekonštruk...'!J35</f>
        <v>0</v>
      </c>
      <c r="AY99" s="129">
        <f>'8-10-2024-2c - Rekonštruk...'!J36</f>
        <v>0</v>
      </c>
      <c r="AZ99" s="129">
        <f>'8-10-2024-2c - Rekonštruk...'!F33</f>
        <v>0</v>
      </c>
      <c r="BA99" s="129">
        <f>'8-10-2024-2c - Rekonštruk...'!F34</f>
        <v>0</v>
      </c>
      <c r="BB99" s="129">
        <f>'8-10-2024-2c - Rekonštruk...'!F35</f>
        <v>0</v>
      </c>
      <c r="BC99" s="129">
        <f>'8-10-2024-2c - Rekonštruk...'!F36</f>
        <v>0</v>
      </c>
      <c r="BD99" s="131">
        <f>'8-10-2024-2c - Rekonštruk...'!F37</f>
        <v>0</v>
      </c>
      <c r="BE99" s="7"/>
      <c r="BT99" s="127" t="s">
        <v>78</v>
      </c>
      <c r="BV99" s="127" t="s">
        <v>72</v>
      </c>
      <c r="BW99" s="127" t="s">
        <v>91</v>
      </c>
      <c r="BX99" s="127" t="s">
        <v>5</v>
      </c>
      <c r="CL99" s="127" t="s">
        <v>1</v>
      </c>
      <c r="CM99" s="127" t="s">
        <v>70</v>
      </c>
    </row>
    <row r="100" s="2" customFormat="1" ht="30" customHeight="1">
      <c r="A100" s="29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5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="2" customFormat="1" ht="6.96" customHeight="1">
      <c r="A101" s="29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35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</sheetData>
  <sheetProtection sheet="1" formatColumns="0" formatRows="0" objects="1" scenarios="1" spinCount="100000" saltValue="Lz1GMuJSPHMcLcBxrFPV1iTXHJ8tSPpEO8q8tGcP7PUIOghO6dsGrUH6UuqzPx9s4wudIWLFteKsoorjA6/Ohw==" hashValue="Sg9kV5H6uI/kNKbRoweekL9IQ+weKH02XCGwnnKo4jxz6GOlvA5IgtxhRepceZdvKzFT3T9XOpeSQKWhDGxbgA==" algorithmName="SHA-512" password="CC35"/>
  <mergeCells count="56">
    <mergeCell ref="L85:AJ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AG94:AM94"/>
    <mergeCell ref="AN94:AP94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8-10-2024-1a - Rekonštruk...'!C2" display="/"/>
    <hyperlink ref="A96" location="'8-10-2024-1b - Rekonštruk...'!C2" display="/"/>
    <hyperlink ref="A97" location="'8-10-2024-2a - Rekonštruk...'!C2" display="/"/>
    <hyperlink ref="A98" location="'8-10-2024-2b - Rekonštruk...'!C2" display="/"/>
    <hyperlink ref="A99" location="'8-10-2024-2c - Rekonštru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79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70</v>
      </c>
    </row>
    <row r="4" s="1" customFormat="1" ht="24.96" customHeight="1">
      <c r="B4" s="17"/>
      <c r="D4" s="134" t="s">
        <v>92</v>
      </c>
      <c r="L4" s="17"/>
      <c r="M4" s="135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6" t="s">
        <v>12</v>
      </c>
      <c r="L6" s="17"/>
    </row>
    <row r="7" s="1" customFormat="1" ht="16.5" customHeight="1">
      <c r="B7" s="17"/>
      <c r="E7" s="137" t="str">
        <f>'Rekapitulácia stavby'!K6</f>
        <v>Rekonštrukcia kancelárskych a spoločných priestorov SBD III Košice</v>
      </c>
      <c r="F7" s="136"/>
      <c r="G7" s="136"/>
      <c r="H7" s="136"/>
      <c r="L7" s="17"/>
    </row>
    <row r="8" s="2" customFormat="1" ht="12" customHeight="1">
      <c r="A8" s="29"/>
      <c r="B8" s="35"/>
      <c r="C8" s="29"/>
      <c r="D8" s="136" t="s">
        <v>93</v>
      </c>
      <c r="E8" s="29"/>
      <c r="F8" s="29"/>
      <c r="G8" s="29"/>
      <c r="H8" s="29"/>
      <c r="I8" s="29"/>
      <c r="J8" s="29"/>
      <c r="K8" s="29"/>
      <c r="L8" s="5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30" customHeight="1">
      <c r="A9" s="29"/>
      <c r="B9" s="35"/>
      <c r="C9" s="29"/>
      <c r="D9" s="29"/>
      <c r="E9" s="138" t="s">
        <v>94</v>
      </c>
      <c r="F9" s="29"/>
      <c r="G9" s="29"/>
      <c r="H9" s="29"/>
      <c r="I9" s="29"/>
      <c r="J9" s="29"/>
      <c r="K9" s="29"/>
      <c r="L9" s="5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6" t="s">
        <v>14</v>
      </c>
      <c r="E11" s="29"/>
      <c r="F11" s="139" t="s">
        <v>1</v>
      </c>
      <c r="G11" s="29"/>
      <c r="H11" s="29"/>
      <c r="I11" s="136" t="s">
        <v>15</v>
      </c>
      <c r="J11" s="139" t="s">
        <v>1</v>
      </c>
      <c r="K11" s="29"/>
      <c r="L11" s="5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6" t="s">
        <v>16</v>
      </c>
      <c r="E12" s="29"/>
      <c r="F12" s="139" t="s">
        <v>17</v>
      </c>
      <c r="G12" s="29"/>
      <c r="H12" s="29"/>
      <c r="I12" s="136" t="s">
        <v>18</v>
      </c>
      <c r="J12" s="140" t="str">
        <f>'Rekapitulácia stavby'!AN8</f>
        <v>8. 10. 2024</v>
      </c>
      <c r="K12" s="29"/>
      <c r="L12" s="5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6" t="s">
        <v>20</v>
      </c>
      <c r="E14" s="29"/>
      <c r="F14" s="29"/>
      <c r="G14" s="29"/>
      <c r="H14" s="29"/>
      <c r="I14" s="136" t="s">
        <v>21</v>
      </c>
      <c r="J14" s="139" t="s">
        <v>1</v>
      </c>
      <c r="K14" s="29"/>
      <c r="L14" s="5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9" t="s">
        <v>22</v>
      </c>
      <c r="F15" s="29"/>
      <c r="G15" s="29"/>
      <c r="H15" s="29"/>
      <c r="I15" s="136" t="s">
        <v>23</v>
      </c>
      <c r="J15" s="139" t="s">
        <v>1</v>
      </c>
      <c r="K15" s="29"/>
      <c r="L15" s="5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6" t="s">
        <v>24</v>
      </c>
      <c r="E17" s="29"/>
      <c r="F17" s="29"/>
      <c r="G17" s="29"/>
      <c r="H17" s="29"/>
      <c r="I17" s="136" t="s">
        <v>21</v>
      </c>
      <c r="J17" s="139" t="str">
        <f>'Rekapitulácia stavby'!AN13</f>
        <v/>
      </c>
      <c r="K17" s="29"/>
      <c r="L17" s="5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9" t="str">
        <f>'Rekapitulácia stavby'!E14</f>
        <v xml:space="preserve"> </v>
      </c>
      <c r="F18" s="139"/>
      <c r="G18" s="139"/>
      <c r="H18" s="139"/>
      <c r="I18" s="136" t="s">
        <v>23</v>
      </c>
      <c r="J18" s="139" t="str">
        <f>'Rekapitulácia stavby'!AN14</f>
        <v/>
      </c>
      <c r="K18" s="29"/>
      <c r="L18" s="5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6" t="s">
        <v>25</v>
      </c>
      <c r="E20" s="29"/>
      <c r="F20" s="29"/>
      <c r="G20" s="29"/>
      <c r="H20" s="29"/>
      <c r="I20" s="136" t="s">
        <v>21</v>
      </c>
      <c r="J20" s="139" t="str">
        <f>IF('Rekapitulácia stavby'!AN16="","",'Rekapitulácia stavby'!AN16)</f>
        <v/>
      </c>
      <c r="K20" s="29"/>
      <c r="L20" s="5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9" t="str">
        <f>IF('Rekapitulácia stavby'!E17="","",'Rekapitulácia stavby'!E17)</f>
        <v xml:space="preserve"> </v>
      </c>
      <c r="F21" s="29"/>
      <c r="G21" s="29"/>
      <c r="H21" s="29"/>
      <c r="I21" s="136" t="s">
        <v>23</v>
      </c>
      <c r="J21" s="139" t="str">
        <f>IF('Rekapitulácia stavby'!AN17="","",'Rekapitulácia stavby'!AN17)</f>
        <v/>
      </c>
      <c r="K21" s="29"/>
      <c r="L21" s="5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6" t="s">
        <v>28</v>
      </c>
      <c r="E23" s="29"/>
      <c r="F23" s="29"/>
      <c r="G23" s="29"/>
      <c r="H23" s="29"/>
      <c r="I23" s="136" t="s">
        <v>21</v>
      </c>
      <c r="J23" s="139" t="str">
        <f>IF('Rekapitulácia stavby'!AN19="","",'Rekapitulácia stavby'!AN19)</f>
        <v/>
      </c>
      <c r="K23" s="29"/>
      <c r="L23" s="5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9" t="str">
        <f>IF('Rekapitulácia stavby'!E20="","",'Rekapitulácia stavby'!E20)</f>
        <v xml:space="preserve"> </v>
      </c>
      <c r="F24" s="29"/>
      <c r="G24" s="29"/>
      <c r="H24" s="29"/>
      <c r="I24" s="136" t="s">
        <v>23</v>
      </c>
      <c r="J24" s="139" t="str">
        <f>IF('Rekapitulácia stavby'!AN20="","",'Rekapitulácia stavby'!AN20)</f>
        <v/>
      </c>
      <c r="K24" s="29"/>
      <c r="L24" s="5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6" t="s">
        <v>29</v>
      </c>
      <c r="E26" s="29"/>
      <c r="F26" s="29"/>
      <c r="G26" s="29"/>
      <c r="H26" s="29"/>
      <c r="I26" s="29"/>
      <c r="J26" s="29"/>
      <c r="K26" s="29"/>
      <c r="L26" s="5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45"/>
      <c r="E29" s="145"/>
      <c r="F29" s="145"/>
      <c r="G29" s="145"/>
      <c r="H29" s="145"/>
      <c r="I29" s="145"/>
      <c r="J29" s="145"/>
      <c r="K29" s="145"/>
      <c r="L29" s="5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25.44" customHeight="1">
      <c r="A30" s="29"/>
      <c r="B30" s="35"/>
      <c r="C30" s="29"/>
      <c r="D30" s="146" t="s">
        <v>30</v>
      </c>
      <c r="E30" s="29"/>
      <c r="F30" s="29"/>
      <c r="G30" s="29"/>
      <c r="H30" s="29"/>
      <c r="I30" s="29"/>
      <c r="J30" s="147">
        <f>ROUND(J129, 2)</f>
        <v>0</v>
      </c>
      <c r="K30" s="29"/>
      <c r="L30" s="5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6.96" customHeight="1">
      <c r="A31" s="29"/>
      <c r="B31" s="35"/>
      <c r="C31" s="29"/>
      <c r="D31" s="145"/>
      <c r="E31" s="145"/>
      <c r="F31" s="145"/>
      <c r="G31" s="145"/>
      <c r="H31" s="145"/>
      <c r="I31" s="145"/>
      <c r="J31" s="145"/>
      <c r="K31" s="145"/>
      <c r="L31" s="5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29"/>
      <c r="F32" s="148" t="s">
        <v>32</v>
      </c>
      <c r="G32" s="29"/>
      <c r="H32" s="29"/>
      <c r="I32" s="148" t="s">
        <v>31</v>
      </c>
      <c r="J32" s="148" t="s">
        <v>33</v>
      </c>
      <c r="K32" s="29"/>
      <c r="L32" s="5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14.4" customHeight="1">
      <c r="A33" s="29"/>
      <c r="B33" s="35"/>
      <c r="C33" s="29"/>
      <c r="D33" s="149" t="s">
        <v>34</v>
      </c>
      <c r="E33" s="150" t="s">
        <v>35</v>
      </c>
      <c r="F33" s="151">
        <f>ROUND((SUM(BE129:BE183)),  2)</f>
        <v>0</v>
      </c>
      <c r="G33" s="152"/>
      <c r="H33" s="152"/>
      <c r="I33" s="153">
        <v>0.20000000000000001</v>
      </c>
      <c r="J33" s="151">
        <f>ROUND(((SUM(BE129:BE183))*I33),  2)</f>
        <v>0</v>
      </c>
      <c r="K33" s="29"/>
      <c r="L33" s="5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150" t="s">
        <v>36</v>
      </c>
      <c r="F34" s="151">
        <f>ROUND((SUM(BF129:BF183)),  2)</f>
        <v>0</v>
      </c>
      <c r="G34" s="152"/>
      <c r="H34" s="152"/>
      <c r="I34" s="153">
        <v>0.20000000000000001</v>
      </c>
      <c r="J34" s="151">
        <f>ROUND(((SUM(BF129:BF183))*I34),  2)</f>
        <v>0</v>
      </c>
      <c r="K34" s="29"/>
      <c r="L34" s="5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36" t="s">
        <v>37</v>
      </c>
      <c r="F35" s="154">
        <f>ROUND((SUM(BG129:BG183)),  2)</f>
        <v>0</v>
      </c>
      <c r="G35" s="29"/>
      <c r="H35" s="29"/>
      <c r="I35" s="155">
        <v>0.20000000000000001</v>
      </c>
      <c r="J35" s="154">
        <f>0</f>
        <v>0</v>
      </c>
      <c r="K35" s="29"/>
      <c r="L35" s="5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hidden="1" s="2" customFormat="1" ht="14.4" customHeight="1">
      <c r="A36" s="29"/>
      <c r="B36" s="35"/>
      <c r="C36" s="29"/>
      <c r="D36" s="29"/>
      <c r="E36" s="136" t="s">
        <v>38</v>
      </c>
      <c r="F36" s="154">
        <f>ROUND((SUM(BH129:BH183)),  2)</f>
        <v>0</v>
      </c>
      <c r="G36" s="29"/>
      <c r="H36" s="29"/>
      <c r="I36" s="155">
        <v>0.20000000000000001</v>
      </c>
      <c r="J36" s="154">
        <f>0</f>
        <v>0</v>
      </c>
      <c r="K36" s="29"/>
      <c r="L36" s="5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50" t="s">
        <v>39</v>
      </c>
      <c r="F37" s="151">
        <f>ROUND((SUM(BI129:BI183)),  2)</f>
        <v>0</v>
      </c>
      <c r="G37" s="152"/>
      <c r="H37" s="152"/>
      <c r="I37" s="153">
        <v>0</v>
      </c>
      <c r="J37" s="151">
        <f>0</f>
        <v>0</v>
      </c>
      <c r="K37" s="29"/>
      <c r="L37" s="5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6.96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2" customFormat="1" ht="25.44" customHeight="1">
      <c r="A39" s="29"/>
      <c r="B39" s="35"/>
      <c r="C39" s="156"/>
      <c r="D39" s="157" t="s">
        <v>40</v>
      </c>
      <c r="E39" s="158"/>
      <c r="F39" s="158"/>
      <c r="G39" s="159" t="s">
        <v>41</v>
      </c>
      <c r="H39" s="160" t="s">
        <v>42</v>
      </c>
      <c r="I39" s="158"/>
      <c r="J39" s="161">
        <f>SUM(J30:J37)</f>
        <v>0</v>
      </c>
      <c r="K39" s="162"/>
      <c r="L39" s="5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14.4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9"/>
      <c r="D50" s="163" t="s">
        <v>43</v>
      </c>
      <c r="E50" s="164"/>
      <c r="F50" s="164"/>
      <c r="G50" s="163" t="s">
        <v>44</v>
      </c>
      <c r="H50" s="164"/>
      <c r="I50" s="164"/>
      <c r="J50" s="164"/>
      <c r="K50" s="164"/>
      <c r="L50" s="59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65" t="s">
        <v>45</v>
      </c>
      <c r="E61" s="166"/>
      <c r="F61" s="167" t="s">
        <v>46</v>
      </c>
      <c r="G61" s="165" t="s">
        <v>45</v>
      </c>
      <c r="H61" s="166"/>
      <c r="I61" s="166"/>
      <c r="J61" s="168" t="s">
        <v>46</v>
      </c>
      <c r="K61" s="166"/>
      <c r="L61" s="5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63" t="s">
        <v>47</v>
      </c>
      <c r="E65" s="169"/>
      <c r="F65" s="169"/>
      <c r="G65" s="163" t="s">
        <v>48</v>
      </c>
      <c r="H65" s="169"/>
      <c r="I65" s="169"/>
      <c r="J65" s="169"/>
      <c r="K65" s="169"/>
      <c r="L65" s="5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65" t="s">
        <v>45</v>
      </c>
      <c r="E76" s="166"/>
      <c r="F76" s="167" t="s">
        <v>46</v>
      </c>
      <c r="G76" s="165" t="s">
        <v>45</v>
      </c>
      <c r="H76" s="166"/>
      <c r="I76" s="166"/>
      <c r="J76" s="168" t="s">
        <v>46</v>
      </c>
      <c r="K76" s="166"/>
      <c r="L76" s="5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5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hidden="1" s="2" customFormat="1" ht="6.96" customHeight="1">
      <c r="A81" s="2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5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hidden="1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hidden="1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hidden="1" s="2" customFormat="1" ht="12" customHeight="1">
      <c r="A84" s="29"/>
      <c r="B84" s="30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5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hidden="1" s="2" customFormat="1" ht="16.5" customHeight="1">
      <c r="A85" s="29"/>
      <c r="B85" s="30"/>
      <c r="C85" s="31"/>
      <c r="D85" s="31"/>
      <c r="E85" s="174" t="str">
        <f>E7</f>
        <v>Rekonštrukcia kancelárskych a spoločných priestorov SBD III Košice</v>
      </c>
      <c r="F85" s="26"/>
      <c r="G85" s="26"/>
      <c r="H85" s="26"/>
      <c r="I85" s="31"/>
      <c r="J85" s="31"/>
      <c r="K85" s="31"/>
      <c r="L85" s="5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hidden="1" s="2" customFormat="1" ht="12" customHeight="1">
      <c r="A86" s="29"/>
      <c r="B86" s="30"/>
      <c r="C86" s="26" t="s">
        <v>93</v>
      </c>
      <c r="D86" s="31"/>
      <c r="E86" s="31"/>
      <c r="F86" s="31"/>
      <c r="G86" s="31"/>
      <c r="H86" s="31"/>
      <c r="I86" s="31"/>
      <c r="J86" s="31"/>
      <c r="K86" s="31"/>
      <c r="L86" s="5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hidden="1" s="2" customFormat="1" ht="30" customHeight="1">
      <c r="A87" s="29"/>
      <c r="B87" s="30"/>
      <c r="C87" s="31"/>
      <c r="D87" s="31"/>
      <c r="E87" s="72" t="str">
        <f>E9</f>
        <v>8-10-2024/1a - Rekonštrukcia kancelárskych priestorov SBD III Košice - časť kuchyňa 2.NP</v>
      </c>
      <c r="F87" s="31"/>
      <c r="G87" s="31"/>
      <c r="H87" s="31"/>
      <c r="I87" s="31"/>
      <c r="J87" s="31"/>
      <c r="K87" s="31"/>
      <c r="L87" s="5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hidden="1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hidden="1" s="2" customFormat="1" ht="12" customHeight="1">
      <c r="A89" s="29"/>
      <c r="B89" s="30"/>
      <c r="C89" s="26" t="s">
        <v>16</v>
      </c>
      <c r="D89" s="31"/>
      <c r="E89" s="31"/>
      <c r="F89" s="23" t="str">
        <f>F12</f>
        <v xml:space="preserve"> </v>
      </c>
      <c r="G89" s="31"/>
      <c r="H89" s="31"/>
      <c r="I89" s="26" t="s">
        <v>18</v>
      </c>
      <c r="J89" s="75" t="str">
        <f>IF(J12="","",J12)</f>
        <v>8. 10. 2024</v>
      </c>
      <c r="K89" s="31"/>
      <c r="L89" s="5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hidden="1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hidden="1" s="2" customFormat="1" ht="15.15" customHeight="1">
      <c r="A91" s="29"/>
      <c r="B91" s="30"/>
      <c r="C91" s="26" t="s">
        <v>20</v>
      </c>
      <c r="D91" s="31"/>
      <c r="E91" s="31"/>
      <c r="F91" s="23" t="str">
        <f>E15</f>
        <v>SBD III Košice</v>
      </c>
      <c r="G91" s="31"/>
      <c r="H91" s="31"/>
      <c r="I91" s="26" t="s">
        <v>25</v>
      </c>
      <c r="J91" s="27" t="str">
        <f>E21</f>
        <v xml:space="preserve"> </v>
      </c>
      <c r="K91" s="31"/>
      <c r="L91" s="5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hidden="1" s="2" customFormat="1" ht="15.15" customHeight="1">
      <c r="A92" s="29"/>
      <c r="B92" s="30"/>
      <c r="C92" s="26" t="s">
        <v>24</v>
      </c>
      <c r="D92" s="31"/>
      <c r="E92" s="31"/>
      <c r="F92" s="23" t="str">
        <f>IF(E18="","",E18)</f>
        <v xml:space="preserve"> </v>
      </c>
      <c r="G92" s="31"/>
      <c r="H92" s="31"/>
      <c r="I92" s="26" t="s">
        <v>28</v>
      </c>
      <c r="J92" s="27" t="str">
        <f>E24</f>
        <v xml:space="preserve"> </v>
      </c>
      <c r="K92" s="31"/>
      <c r="L92" s="5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hidden="1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hidden="1" s="2" customFormat="1" ht="29.28" customHeight="1">
      <c r="A94" s="29"/>
      <c r="B94" s="30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5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hidden="1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hidden="1" s="2" customFormat="1" ht="22.8" customHeight="1">
      <c r="A96" s="29"/>
      <c r="B96" s="30"/>
      <c r="C96" s="178" t="s">
        <v>98</v>
      </c>
      <c r="D96" s="31"/>
      <c r="E96" s="31"/>
      <c r="F96" s="31"/>
      <c r="G96" s="31"/>
      <c r="H96" s="31"/>
      <c r="I96" s="31"/>
      <c r="J96" s="106">
        <f>J129</f>
        <v>0</v>
      </c>
      <c r="K96" s="31"/>
      <c r="L96" s="5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hidden="1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J140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J151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9"/>
      <c r="C101" s="180"/>
      <c r="D101" s="181" t="s">
        <v>104</v>
      </c>
      <c r="E101" s="182"/>
      <c r="F101" s="182"/>
      <c r="G101" s="182"/>
      <c r="H101" s="182"/>
      <c r="I101" s="182"/>
      <c r="J101" s="183">
        <f>J153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5"/>
      <c r="C102" s="186"/>
      <c r="D102" s="187" t="s">
        <v>105</v>
      </c>
      <c r="E102" s="188"/>
      <c r="F102" s="188"/>
      <c r="G102" s="188"/>
      <c r="H102" s="188"/>
      <c r="I102" s="188"/>
      <c r="J102" s="189">
        <f>J154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106</v>
      </c>
      <c r="E103" s="188"/>
      <c r="F103" s="188"/>
      <c r="G103" s="188"/>
      <c r="H103" s="188"/>
      <c r="I103" s="188"/>
      <c r="J103" s="189">
        <f>J157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107</v>
      </c>
      <c r="E104" s="188"/>
      <c r="F104" s="188"/>
      <c r="G104" s="188"/>
      <c r="H104" s="188"/>
      <c r="I104" s="188"/>
      <c r="J104" s="189">
        <f>J167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108</v>
      </c>
      <c r="E105" s="188"/>
      <c r="F105" s="188"/>
      <c r="G105" s="188"/>
      <c r="H105" s="188"/>
      <c r="I105" s="188"/>
      <c r="J105" s="189">
        <f>J170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109</v>
      </c>
      <c r="E106" s="188"/>
      <c r="F106" s="188"/>
      <c r="G106" s="188"/>
      <c r="H106" s="188"/>
      <c r="I106" s="188"/>
      <c r="J106" s="189">
        <f>J174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9"/>
      <c r="C107" s="180"/>
      <c r="D107" s="181" t="s">
        <v>110</v>
      </c>
      <c r="E107" s="182"/>
      <c r="F107" s="182"/>
      <c r="G107" s="182"/>
      <c r="H107" s="182"/>
      <c r="I107" s="182"/>
      <c r="J107" s="183">
        <f>J176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5"/>
      <c r="C108" s="186"/>
      <c r="D108" s="187" t="s">
        <v>111</v>
      </c>
      <c r="E108" s="188"/>
      <c r="F108" s="188"/>
      <c r="G108" s="188"/>
      <c r="H108" s="188"/>
      <c r="I108" s="188"/>
      <c r="J108" s="189">
        <f>J177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179"/>
      <c r="C109" s="180"/>
      <c r="D109" s="181" t="s">
        <v>112</v>
      </c>
      <c r="E109" s="182"/>
      <c r="F109" s="182"/>
      <c r="G109" s="182"/>
      <c r="H109" s="182"/>
      <c r="I109" s="182"/>
      <c r="J109" s="183">
        <f>J181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2" customFormat="1" ht="21.84" customHeight="1">
      <c r="A110" s="29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5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hidden="1" s="2" customFormat="1" ht="6.96" customHeight="1">
      <c r="A111" s="29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hidden="1"/>
    <row r="113" hidden="1"/>
    <row r="114" hidden="1"/>
    <row r="115" s="2" customFormat="1" ht="6.96" customHeight="1">
      <c r="A115" s="29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24.96" customHeight="1">
      <c r="A116" s="29"/>
      <c r="B116" s="30"/>
      <c r="C116" s="20" t="s">
        <v>113</v>
      </c>
      <c r="D116" s="31"/>
      <c r="E116" s="31"/>
      <c r="F116" s="31"/>
      <c r="G116" s="31"/>
      <c r="H116" s="31"/>
      <c r="I116" s="31"/>
      <c r="J116" s="31"/>
      <c r="K116" s="31"/>
      <c r="L116" s="5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6.96" customHeight="1">
      <c r="A117" s="29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5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12" customHeight="1">
      <c r="A118" s="29"/>
      <c r="B118" s="30"/>
      <c r="C118" s="26" t="s">
        <v>12</v>
      </c>
      <c r="D118" s="31"/>
      <c r="E118" s="31"/>
      <c r="F118" s="31"/>
      <c r="G118" s="31"/>
      <c r="H118" s="31"/>
      <c r="I118" s="31"/>
      <c r="J118" s="31"/>
      <c r="K118" s="31"/>
      <c r="L118" s="5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16.5" customHeight="1">
      <c r="A119" s="29"/>
      <c r="B119" s="30"/>
      <c r="C119" s="31"/>
      <c r="D119" s="31"/>
      <c r="E119" s="174" t="str">
        <f>E7</f>
        <v>Rekonštrukcia kancelárskych a spoločných priestorov SBD III Košice</v>
      </c>
      <c r="F119" s="26"/>
      <c r="G119" s="26"/>
      <c r="H119" s="26"/>
      <c r="I119" s="31"/>
      <c r="J119" s="31"/>
      <c r="K119" s="31"/>
      <c r="L119" s="5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12" customHeight="1">
      <c r="A120" s="29"/>
      <c r="B120" s="30"/>
      <c r="C120" s="26" t="s">
        <v>93</v>
      </c>
      <c r="D120" s="31"/>
      <c r="E120" s="31"/>
      <c r="F120" s="31"/>
      <c r="G120" s="31"/>
      <c r="H120" s="31"/>
      <c r="I120" s="31"/>
      <c r="J120" s="31"/>
      <c r="K120" s="31"/>
      <c r="L120" s="5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30" customHeight="1">
      <c r="A121" s="29"/>
      <c r="B121" s="30"/>
      <c r="C121" s="31"/>
      <c r="D121" s="31"/>
      <c r="E121" s="72" t="str">
        <f>E9</f>
        <v>8-10-2024/1a - Rekonštrukcia kancelárskych priestorov SBD III Košice - časť kuchyňa 2.NP</v>
      </c>
      <c r="F121" s="31"/>
      <c r="G121" s="31"/>
      <c r="H121" s="31"/>
      <c r="I121" s="31"/>
      <c r="J121" s="31"/>
      <c r="K121" s="31"/>
      <c r="L121" s="5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6.96" customHeight="1">
      <c r="A122" s="29"/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5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12" customHeight="1">
      <c r="A123" s="29"/>
      <c r="B123" s="30"/>
      <c r="C123" s="26" t="s">
        <v>16</v>
      </c>
      <c r="D123" s="31"/>
      <c r="E123" s="31"/>
      <c r="F123" s="23" t="str">
        <f>F12</f>
        <v xml:space="preserve"> </v>
      </c>
      <c r="G123" s="31"/>
      <c r="H123" s="31"/>
      <c r="I123" s="26" t="s">
        <v>18</v>
      </c>
      <c r="J123" s="75" t="str">
        <f>IF(J12="","",J12)</f>
        <v>8. 10. 2024</v>
      </c>
      <c r="K123" s="31"/>
      <c r="L123" s="5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2" customFormat="1" ht="6.96" customHeight="1">
      <c r="A124" s="29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5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="2" customFormat="1" ht="15.15" customHeight="1">
      <c r="A125" s="29"/>
      <c r="B125" s="30"/>
      <c r="C125" s="26" t="s">
        <v>20</v>
      </c>
      <c r="D125" s="31"/>
      <c r="E125" s="31"/>
      <c r="F125" s="23" t="str">
        <f>E15</f>
        <v>SBD III Košice</v>
      </c>
      <c r="G125" s="31"/>
      <c r="H125" s="31"/>
      <c r="I125" s="26" t="s">
        <v>25</v>
      </c>
      <c r="J125" s="27" t="str">
        <f>E21</f>
        <v xml:space="preserve"> </v>
      </c>
      <c r="K125" s="31"/>
      <c r="L125" s="5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="2" customFormat="1" ht="15.15" customHeight="1">
      <c r="A126" s="29"/>
      <c r="B126" s="30"/>
      <c r="C126" s="26" t="s">
        <v>24</v>
      </c>
      <c r="D126" s="31"/>
      <c r="E126" s="31"/>
      <c r="F126" s="23" t="str">
        <f>IF(E18="","",E18)</f>
        <v xml:space="preserve"> </v>
      </c>
      <c r="G126" s="31"/>
      <c r="H126" s="31"/>
      <c r="I126" s="26" t="s">
        <v>28</v>
      </c>
      <c r="J126" s="27" t="str">
        <f>E24</f>
        <v xml:space="preserve"> </v>
      </c>
      <c r="K126" s="31"/>
      <c r="L126" s="5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="2" customFormat="1" ht="10.32" customHeight="1">
      <c r="A127" s="29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5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="11" customFormat="1" ht="29.28" customHeight="1">
      <c r="A128" s="191"/>
      <c r="B128" s="192"/>
      <c r="C128" s="193" t="s">
        <v>114</v>
      </c>
      <c r="D128" s="194" t="s">
        <v>55</v>
      </c>
      <c r="E128" s="194" t="s">
        <v>51</v>
      </c>
      <c r="F128" s="194" t="s">
        <v>52</v>
      </c>
      <c r="G128" s="194" t="s">
        <v>115</v>
      </c>
      <c r="H128" s="194" t="s">
        <v>116</v>
      </c>
      <c r="I128" s="194" t="s">
        <v>117</v>
      </c>
      <c r="J128" s="195" t="s">
        <v>97</v>
      </c>
      <c r="K128" s="196" t="s">
        <v>118</v>
      </c>
      <c r="L128" s="197"/>
      <c r="M128" s="96" t="s">
        <v>1</v>
      </c>
      <c r="N128" s="97" t="s">
        <v>34</v>
      </c>
      <c r="O128" s="97" t="s">
        <v>119</v>
      </c>
      <c r="P128" s="97" t="s">
        <v>120</v>
      </c>
      <c r="Q128" s="97" t="s">
        <v>121</v>
      </c>
      <c r="R128" s="97" t="s">
        <v>122</v>
      </c>
      <c r="S128" s="97" t="s">
        <v>123</v>
      </c>
      <c r="T128" s="98" t="s">
        <v>124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29"/>
      <c r="B129" s="30"/>
      <c r="C129" s="103" t="s">
        <v>98</v>
      </c>
      <c r="D129" s="31"/>
      <c r="E129" s="31"/>
      <c r="F129" s="31"/>
      <c r="G129" s="31"/>
      <c r="H129" s="31"/>
      <c r="I129" s="31"/>
      <c r="J129" s="198">
        <f>BK129</f>
        <v>0</v>
      </c>
      <c r="K129" s="31"/>
      <c r="L129" s="35"/>
      <c r="M129" s="99"/>
      <c r="N129" s="199"/>
      <c r="O129" s="100"/>
      <c r="P129" s="200">
        <f>P130+P153+P176+P181</f>
        <v>106.45533489999998</v>
      </c>
      <c r="Q129" s="100"/>
      <c r="R129" s="200">
        <f>R130+R153+R176+R181</f>
        <v>0.69442647629999987</v>
      </c>
      <c r="S129" s="100"/>
      <c r="T129" s="201">
        <f>T130+T153+T176+T181</f>
        <v>0.39782000000000001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69</v>
      </c>
      <c r="AU129" s="14" t="s">
        <v>99</v>
      </c>
      <c r="BK129" s="202">
        <f>BK130+BK153+BK176+BK181</f>
        <v>0</v>
      </c>
    </row>
    <row r="130" s="12" customFormat="1" ht="25.92" customHeight="1">
      <c r="A130" s="12"/>
      <c r="B130" s="203"/>
      <c r="C130" s="204"/>
      <c r="D130" s="205" t="s">
        <v>69</v>
      </c>
      <c r="E130" s="206" t="s">
        <v>125</v>
      </c>
      <c r="F130" s="206" t="s">
        <v>126</v>
      </c>
      <c r="G130" s="204"/>
      <c r="H130" s="204"/>
      <c r="I130" s="204"/>
      <c r="J130" s="207">
        <f>BK130</f>
        <v>0</v>
      </c>
      <c r="K130" s="204"/>
      <c r="L130" s="208"/>
      <c r="M130" s="209"/>
      <c r="N130" s="210"/>
      <c r="O130" s="210"/>
      <c r="P130" s="211">
        <f>P131+P140+P151</f>
        <v>61.367643099999995</v>
      </c>
      <c r="Q130" s="210"/>
      <c r="R130" s="211">
        <f>R131+R140+R151</f>
        <v>0.42329421629999997</v>
      </c>
      <c r="S130" s="210"/>
      <c r="T130" s="212">
        <f>T131+T140+T151</f>
        <v>0.12734000000000001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78</v>
      </c>
      <c r="AT130" s="214" t="s">
        <v>69</v>
      </c>
      <c r="AU130" s="214" t="s">
        <v>70</v>
      </c>
      <c r="AY130" s="213" t="s">
        <v>127</v>
      </c>
      <c r="BK130" s="215">
        <f>BK131+BK140+BK151</f>
        <v>0</v>
      </c>
    </row>
    <row r="131" s="12" customFormat="1" ht="22.8" customHeight="1">
      <c r="A131" s="12"/>
      <c r="B131" s="203"/>
      <c r="C131" s="204"/>
      <c r="D131" s="205" t="s">
        <v>69</v>
      </c>
      <c r="E131" s="216" t="s">
        <v>128</v>
      </c>
      <c r="F131" s="216" t="s">
        <v>129</v>
      </c>
      <c r="G131" s="204"/>
      <c r="H131" s="204"/>
      <c r="I131" s="204"/>
      <c r="J131" s="217">
        <f>BK131</f>
        <v>0</v>
      </c>
      <c r="K131" s="204"/>
      <c r="L131" s="208"/>
      <c r="M131" s="209"/>
      <c r="N131" s="210"/>
      <c r="O131" s="210"/>
      <c r="P131" s="211">
        <f>SUM(P132:P139)</f>
        <v>56.048847099999996</v>
      </c>
      <c r="Q131" s="210"/>
      <c r="R131" s="211">
        <f>SUM(R132:R139)</f>
        <v>0.42316318849999995</v>
      </c>
      <c r="S131" s="210"/>
      <c r="T131" s="212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78</v>
      </c>
      <c r="AT131" s="214" t="s">
        <v>69</v>
      </c>
      <c r="AU131" s="214" t="s">
        <v>78</v>
      </c>
      <c r="AY131" s="213" t="s">
        <v>127</v>
      </c>
      <c r="BK131" s="215">
        <f>SUM(BK132:BK139)</f>
        <v>0</v>
      </c>
    </row>
    <row r="132" s="2" customFormat="1" ht="24.15" customHeight="1">
      <c r="A132" s="29"/>
      <c r="B132" s="30"/>
      <c r="C132" s="218" t="s">
        <v>78</v>
      </c>
      <c r="D132" s="218" t="s">
        <v>130</v>
      </c>
      <c r="E132" s="219" t="s">
        <v>131</v>
      </c>
      <c r="F132" s="220" t="s">
        <v>132</v>
      </c>
      <c r="G132" s="221" t="s">
        <v>133</v>
      </c>
      <c r="H132" s="222">
        <v>1</v>
      </c>
      <c r="I132" s="222">
        <v>0</v>
      </c>
      <c r="J132" s="222">
        <f>ROUND(I132*H132,3)</f>
        <v>0</v>
      </c>
      <c r="K132" s="223"/>
      <c r="L132" s="35"/>
      <c r="M132" s="224" t="s">
        <v>1</v>
      </c>
      <c r="N132" s="225" t="s">
        <v>36</v>
      </c>
      <c r="O132" s="226">
        <v>0.082040000000000002</v>
      </c>
      <c r="P132" s="226">
        <f>O132*H132</f>
        <v>0.082040000000000002</v>
      </c>
      <c r="Q132" s="226">
        <v>0.00020471000000000001</v>
      </c>
      <c r="R132" s="226">
        <f>Q132*H132</f>
        <v>0.00020471000000000001</v>
      </c>
      <c r="S132" s="226">
        <v>0</v>
      </c>
      <c r="T132" s="227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28" t="s">
        <v>134</v>
      </c>
      <c r="AT132" s="228" t="s">
        <v>130</v>
      </c>
      <c r="AU132" s="228" t="s">
        <v>135</v>
      </c>
      <c r="AY132" s="14" t="s">
        <v>127</v>
      </c>
      <c r="BE132" s="229">
        <f>IF(N132="základná",J132,0)</f>
        <v>0</v>
      </c>
      <c r="BF132" s="229">
        <f>IF(N132="znížená",J132,0)</f>
        <v>0</v>
      </c>
      <c r="BG132" s="229">
        <f>IF(N132="zákl. prenesená",J132,0)</f>
        <v>0</v>
      </c>
      <c r="BH132" s="229">
        <f>IF(N132="zníž. prenesená",J132,0)</f>
        <v>0</v>
      </c>
      <c r="BI132" s="229">
        <f>IF(N132="nulová",J132,0)</f>
        <v>0</v>
      </c>
      <c r="BJ132" s="14" t="s">
        <v>135</v>
      </c>
      <c r="BK132" s="230">
        <f>ROUND(I132*H132,3)</f>
        <v>0</v>
      </c>
      <c r="BL132" s="14" t="s">
        <v>134</v>
      </c>
      <c r="BM132" s="228" t="s">
        <v>136</v>
      </c>
    </row>
    <row r="133" s="2" customFormat="1" ht="37.8" customHeight="1">
      <c r="A133" s="29"/>
      <c r="B133" s="30"/>
      <c r="C133" s="218" t="s">
        <v>135</v>
      </c>
      <c r="D133" s="218" t="s">
        <v>130</v>
      </c>
      <c r="E133" s="219" t="s">
        <v>137</v>
      </c>
      <c r="F133" s="220" t="s">
        <v>138</v>
      </c>
      <c r="G133" s="221" t="s">
        <v>139</v>
      </c>
      <c r="H133" s="222">
        <v>36.5</v>
      </c>
      <c r="I133" s="222">
        <v>0</v>
      </c>
      <c r="J133" s="222">
        <f>ROUND(I133*H133,3)</f>
        <v>0</v>
      </c>
      <c r="K133" s="223"/>
      <c r="L133" s="35"/>
      <c r="M133" s="224" t="s">
        <v>1</v>
      </c>
      <c r="N133" s="225" t="s">
        <v>36</v>
      </c>
      <c r="O133" s="226">
        <v>0.05203</v>
      </c>
      <c r="P133" s="226">
        <f>O133*H133</f>
        <v>1.899095</v>
      </c>
      <c r="Q133" s="226">
        <v>0.00014999999999999999</v>
      </c>
      <c r="R133" s="226">
        <f>Q133*H133</f>
        <v>0.0054749999999999998</v>
      </c>
      <c r="S133" s="226">
        <v>0</v>
      </c>
      <c r="T133" s="227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8" t="s">
        <v>134</v>
      </c>
      <c r="AT133" s="228" t="s">
        <v>130</v>
      </c>
      <c r="AU133" s="228" t="s">
        <v>135</v>
      </c>
      <c r="AY133" s="14" t="s">
        <v>127</v>
      </c>
      <c r="BE133" s="229">
        <f>IF(N133="základná",J133,0)</f>
        <v>0</v>
      </c>
      <c r="BF133" s="229">
        <f>IF(N133="znížená",J133,0)</f>
        <v>0</v>
      </c>
      <c r="BG133" s="229">
        <f>IF(N133="zákl. prenesená",J133,0)</f>
        <v>0</v>
      </c>
      <c r="BH133" s="229">
        <f>IF(N133="zníž. prenesená",J133,0)</f>
        <v>0</v>
      </c>
      <c r="BI133" s="229">
        <f>IF(N133="nulová",J133,0)</f>
        <v>0</v>
      </c>
      <c r="BJ133" s="14" t="s">
        <v>135</v>
      </c>
      <c r="BK133" s="230">
        <f>ROUND(I133*H133,3)</f>
        <v>0</v>
      </c>
      <c r="BL133" s="14" t="s">
        <v>134</v>
      </c>
      <c r="BM133" s="228" t="s">
        <v>140</v>
      </c>
    </row>
    <row r="134" s="2" customFormat="1" ht="24.15" customHeight="1">
      <c r="A134" s="29"/>
      <c r="B134" s="30"/>
      <c r="C134" s="218" t="s">
        <v>141</v>
      </c>
      <c r="D134" s="218" t="s">
        <v>130</v>
      </c>
      <c r="E134" s="219" t="s">
        <v>142</v>
      </c>
      <c r="F134" s="220" t="s">
        <v>143</v>
      </c>
      <c r="G134" s="221" t="s">
        <v>139</v>
      </c>
      <c r="H134" s="222">
        <v>36.5</v>
      </c>
      <c r="I134" s="222">
        <v>0</v>
      </c>
      <c r="J134" s="222">
        <f>ROUND(I134*H134,3)</f>
        <v>0</v>
      </c>
      <c r="K134" s="223"/>
      <c r="L134" s="35"/>
      <c r="M134" s="224" t="s">
        <v>1</v>
      </c>
      <c r="N134" s="225" t="s">
        <v>36</v>
      </c>
      <c r="O134" s="226">
        <v>0.052049999999999999</v>
      </c>
      <c r="P134" s="226">
        <f>O134*H134</f>
        <v>1.8998249999999999</v>
      </c>
      <c r="Q134" s="226">
        <v>0.00022499999999999999</v>
      </c>
      <c r="R134" s="226">
        <f>Q134*H134</f>
        <v>0.0082124999999999993</v>
      </c>
      <c r="S134" s="226">
        <v>0</v>
      </c>
      <c r="T134" s="227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8" t="s">
        <v>134</v>
      </c>
      <c r="AT134" s="228" t="s">
        <v>130</v>
      </c>
      <c r="AU134" s="228" t="s">
        <v>135</v>
      </c>
      <c r="AY134" s="14" t="s">
        <v>127</v>
      </c>
      <c r="BE134" s="229">
        <f>IF(N134="základná",J134,0)</f>
        <v>0</v>
      </c>
      <c r="BF134" s="229">
        <f>IF(N134="znížená",J134,0)</f>
        <v>0</v>
      </c>
      <c r="BG134" s="229">
        <f>IF(N134="zákl. prenesená",J134,0)</f>
        <v>0</v>
      </c>
      <c r="BH134" s="229">
        <f>IF(N134="zníž. prenesená",J134,0)</f>
        <v>0</v>
      </c>
      <c r="BI134" s="229">
        <f>IF(N134="nulová",J134,0)</f>
        <v>0</v>
      </c>
      <c r="BJ134" s="14" t="s">
        <v>135</v>
      </c>
      <c r="BK134" s="230">
        <f>ROUND(I134*H134,3)</f>
        <v>0</v>
      </c>
      <c r="BL134" s="14" t="s">
        <v>134</v>
      </c>
      <c r="BM134" s="228" t="s">
        <v>144</v>
      </c>
    </row>
    <row r="135" s="2" customFormat="1" ht="16.5" customHeight="1">
      <c r="A135" s="29"/>
      <c r="B135" s="30"/>
      <c r="C135" s="218" t="s">
        <v>134</v>
      </c>
      <c r="D135" s="218" t="s">
        <v>130</v>
      </c>
      <c r="E135" s="219" t="s">
        <v>145</v>
      </c>
      <c r="F135" s="220" t="s">
        <v>146</v>
      </c>
      <c r="G135" s="221" t="s">
        <v>139</v>
      </c>
      <c r="H135" s="222">
        <v>36.5</v>
      </c>
      <c r="I135" s="222">
        <v>0</v>
      </c>
      <c r="J135" s="222">
        <f>ROUND(I135*H135,3)</f>
        <v>0</v>
      </c>
      <c r="K135" s="223"/>
      <c r="L135" s="35"/>
      <c r="M135" s="224" t="s">
        <v>1</v>
      </c>
      <c r="N135" s="225" t="s">
        <v>36</v>
      </c>
      <c r="O135" s="226">
        <v>0.31791999999999998</v>
      </c>
      <c r="P135" s="226">
        <f>O135*H135</f>
        <v>11.60408</v>
      </c>
      <c r="Q135" s="226">
        <v>0.0044625000000000003</v>
      </c>
      <c r="R135" s="226">
        <f>Q135*H135</f>
        <v>0.16288125000000001</v>
      </c>
      <c r="S135" s="226">
        <v>0</v>
      </c>
      <c r="T135" s="227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8" t="s">
        <v>134</v>
      </c>
      <c r="AT135" s="228" t="s">
        <v>130</v>
      </c>
      <c r="AU135" s="228" t="s">
        <v>135</v>
      </c>
      <c r="AY135" s="14" t="s">
        <v>127</v>
      </c>
      <c r="BE135" s="229">
        <f>IF(N135="základná",J135,0)</f>
        <v>0</v>
      </c>
      <c r="BF135" s="229">
        <f>IF(N135="znížená",J135,0)</f>
        <v>0</v>
      </c>
      <c r="BG135" s="229">
        <f>IF(N135="zákl. prenesená",J135,0)</f>
        <v>0</v>
      </c>
      <c r="BH135" s="229">
        <f>IF(N135="zníž. prenesená",J135,0)</f>
        <v>0</v>
      </c>
      <c r="BI135" s="229">
        <f>IF(N135="nulová",J135,0)</f>
        <v>0</v>
      </c>
      <c r="BJ135" s="14" t="s">
        <v>135</v>
      </c>
      <c r="BK135" s="230">
        <f>ROUND(I135*H135,3)</f>
        <v>0</v>
      </c>
      <c r="BL135" s="14" t="s">
        <v>134</v>
      </c>
      <c r="BM135" s="228" t="s">
        <v>147</v>
      </c>
    </row>
    <row r="136" s="2" customFormat="1" ht="24.15" customHeight="1">
      <c r="A136" s="29"/>
      <c r="B136" s="30"/>
      <c r="C136" s="218" t="s">
        <v>148</v>
      </c>
      <c r="D136" s="218" t="s">
        <v>130</v>
      </c>
      <c r="E136" s="219" t="s">
        <v>149</v>
      </c>
      <c r="F136" s="220" t="s">
        <v>150</v>
      </c>
      <c r="G136" s="221" t="s">
        <v>139</v>
      </c>
      <c r="H136" s="222">
        <v>36.5</v>
      </c>
      <c r="I136" s="222">
        <v>0</v>
      </c>
      <c r="J136" s="222">
        <f>ROUND(I136*H136,3)</f>
        <v>0</v>
      </c>
      <c r="K136" s="223"/>
      <c r="L136" s="35"/>
      <c r="M136" s="224" t="s">
        <v>1</v>
      </c>
      <c r="N136" s="225" t="s">
        <v>36</v>
      </c>
      <c r="O136" s="226">
        <v>0.19106000000000001</v>
      </c>
      <c r="P136" s="226">
        <f>O136*H136</f>
        <v>6.9736900000000004</v>
      </c>
      <c r="Q136" s="226">
        <v>0.0051539999999999997</v>
      </c>
      <c r="R136" s="226">
        <f>Q136*H136</f>
        <v>0.18812099999999998</v>
      </c>
      <c r="S136" s="226">
        <v>0</v>
      </c>
      <c r="T136" s="227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28" t="s">
        <v>134</v>
      </c>
      <c r="AT136" s="228" t="s">
        <v>130</v>
      </c>
      <c r="AU136" s="228" t="s">
        <v>135</v>
      </c>
      <c r="AY136" s="14" t="s">
        <v>127</v>
      </c>
      <c r="BE136" s="229">
        <f>IF(N136="základná",J136,0)</f>
        <v>0</v>
      </c>
      <c r="BF136" s="229">
        <f>IF(N136="znížená",J136,0)</f>
        <v>0</v>
      </c>
      <c r="BG136" s="229">
        <f>IF(N136="zákl. prenesená",J136,0)</f>
        <v>0</v>
      </c>
      <c r="BH136" s="229">
        <f>IF(N136="zníž. prenesená",J136,0)</f>
        <v>0</v>
      </c>
      <c r="BI136" s="229">
        <f>IF(N136="nulová",J136,0)</f>
        <v>0</v>
      </c>
      <c r="BJ136" s="14" t="s">
        <v>135</v>
      </c>
      <c r="BK136" s="230">
        <f>ROUND(I136*H136,3)</f>
        <v>0</v>
      </c>
      <c r="BL136" s="14" t="s">
        <v>134</v>
      </c>
      <c r="BM136" s="228" t="s">
        <v>151</v>
      </c>
    </row>
    <row r="137" s="2" customFormat="1" ht="16.5" customHeight="1">
      <c r="A137" s="29"/>
      <c r="B137" s="30"/>
      <c r="C137" s="218" t="s">
        <v>128</v>
      </c>
      <c r="D137" s="218" t="s">
        <v>130</v>
      </c>
      <c r="E137" s="219" t="s">
        <v>152</v>
      </c>
      <c r="F137" s="220" t="s">
        <v>153</v>
      </c>
      <c r="G137" s="221" t="s">
        <v>139</v>
      </c>
      <c r="H137" s="222">
        <v>36.5</v>
      </c>
      <c r="I137" s="222">
        <v>0</v>
      </c>
      <c r="J137" s="222">
        <f>ROUND(I137*H137,3)</f>
        <v>0</v>
      </c>
      <c r="K137" s="223"/>
      <c r="L137" s="35"/>
      <c r="M137" s="224" t="s">
        <v>1</v>
      </c>
      <c r="N137" s="225" t="s">
        <v>36</v>
      </c>
      <c r="O137" s="226">
        <v>0.81200000000000006</v>
      </c>
      <c r="P137" s="226">
        <f>O137*H137</f>
        <v>29.638000000000002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28" t="s">
        <v>134</v>
      </c>
      <c r="AT137" s="228" t="s">
        <v>130</v>
      </c>
      <c r="AU137" s="228" t="s">
        <v>135</v>
      </c>
      <c r="AY137" s="14" t="s">
        <v>127</v>
      </c>
      <c r="BE137" s="229">
        <f>IF(N137="základná",J137,0)</f>
        <v>0</v>
      </c>
      <c r="BF137" s="229">
        <f>IF(N137="znížená",J137,0)</f>
        <v>0</v>
      </c>
      <c r="BG137" s="229">
        <f>IF(N137="zákl. prenesená",J137,0)</f>
        <v>0</v>
      </c>
      <c r="BH137" s="229">
        <f>IF(N137="zníž. prenesená",J137,0)</f>
        <v>0</v>
      </c>
      <c r="BI137" s="229">
        <f>IF(N137="nulová",J137,0)</f>
        <v>0</v>
      </c>
      <c r="BJ137" s="14" t="s">
        <v>135</v>
      </c>
      <c r="BK137" s="230">
        <f>ROUND(I137*H137,3)</f>
        <v>0</v>
      </c>
      <c r="BL137" s="14" t="s">
        <v>134</v>
      </c>
      <c r="BM137" s="228" t="s">
        <v>154</v>
      </c>
    </row>
    <row r="138" s="2" customFormat="1" ht="24.15" customHeight="1">
      <c r="A138" s="29"/>
      <c r="B138" s="30"/>
      <c r="C138" s="218" t="s">
        <v>155</v>
      </c>
      <c r="D138" s="218" t="s">
        <v>130</v>
      </c>
      <c r="E138" s="219" t="s">
        <v>156</v>
      </c>
      <c r="F138" s="220" t="s">
        <v>157</v>
      </c>
      <c r="G138" s="221" t="s">
        <v>139</v>
      </c>
      <c r="H138" s="222">
        <v>11.890000000000001</v>
      </c>
      <c r="I138" s="222">
        <v>0</v>
      </c>
      <c r="J138" s="222">
        <f>ROUND(I138*H138,3)</f>
        <v>0</v>
      </c>
      <c r="K138" s="223"/>
      <c r="L138" s="35"/>
      <c r="M138" s="224" t="s">
        <v>1</v>
      </c>
      <c r="N138" s="225" t="s">
        <v>36</v>
      </c>
      <c r="O138" s="226">
        <v>0.1273</v>
      </c>
      <c r="P138" s="226">
        <f>O138*H138</f>
        <v>1.5135970000000001</v>
      </c>
      <c r="Q138" s="226">
        <v>4.6500000000000004E-06</v>
      </c>
      <c r="R138" s="226">
        <f>Q138*H138</f>
        <v>5.5288500000000004E-05</v>
      </c>
      <c r="S138" s="226">
        <v>0</v>
      </c>
      <c r="T138" s="227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8" t="s">
        <v>134</v>
      </c>
      <c r="AT138" s="228" t="s">
        <v>130</v>
      </c>
      <c r="AU138" s="228" t="s">
        <v>135</v>
      </c>
      <c r="AY138" s="14" t="s">
        <v>127</v>
      </c>
      <c r="BE138" s="229">
        <f>IF(N138="základná",J138,0)</f>
        <v>0</v>
      </c>
      <c r="BF138" s="229">
        <f>IF(N138="znížená",J138,0)</f>
        <v>0</v>
      </c>
      <c r="BG138" s="229">
        <f>IF(N138="zákl. prenesená",J138,0)</f>
        <v>0</v>
      </c>
      <c r="BH138" s="229">
        <f>IF(N138="zníž. prenesená",J138,0)</f>
        <v>0</v>
      </c>
      <c r="BI138" s="229">
        <f>IF(N138="nulová",J138,0)</f>
        <v>0</v>
      </c>
      <c r="BJ138" s="14" t="s">
        <v>135</v>
      </c>
      <c r="BK138" s="230">
        <f>ROUND(I138*H138,3)</f>
        <v>0</v>
      </c>
      <c r="BL138" s="14" t="s">
        <v>134</v>
      </c>
      <c r="BM138" s="228" t="s">
        <v>158</v>
      </c>
    </row>
    <row r="139" s="2" customFormat="1" ht="24.15" customHeight="1">
      <c r="A139" s="29"/>
      <c r="B139" s="30"/>
      <c r="C139" s="218" t="s">
        <v>159</v>
      </c>
      <c r="D139" s="218" t="s">
        <v>130</v>
      </c>
      <c r="E139" s="219" t="s">
        <v>160</v>
      </c>
      <c r="F139" s="220" t="s">
        <v>161</v>
      </c>
      <c r="G139" s="221" t="s">
        <v>139</v>
      </c>
      <c r="H139" s="222">
        <v>11.890000000000001</v>
      </c>
      <c r="I139" s="222">
        <v>0</v>
      </c>
      <c r="J139" s="222">
        <f>ROUND(I139*H139,3)</f>
        <v>0</v>
      </c>
      <c r="K139" s="223"/>
      <c r="L139" s="35"/>
      <c r="M139" s="224" t="s">
        <v>1</v>
      </c>
      <c r="N139" s="225" t="s">
        <v>36</v>
      </c>
      <c r="O139" s="226">
        <v>0.20509</v>
      </c>
      <c r="P139" s="226">
        <f>O139*H139</f>
        <v>2.4385200999999999</v>
      </c>
      <c r="Q139" s="226">
        <v>0.0048960000000000002</v>
      </c>
      <c r="R139" s="226">
        <f>Q139*H139</f>
        <v>0.058213440000000005</v>
      </c>
      <c r="S139" s="226">
        <v>0</v>
      </c>
      <c r="T139" s="227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228" t="s">
        <v>134</v>
      </c>
      <c r="AT139" s="228" t="s">
        <v>130</v>
      </c>
      <c r="AU139" s="228" t="s">
        <v>135</v>
      </c>
      <c r="AY139" s="14" t="s">
        <v>127</v>
      </c>
      <c r="BE139" s="229">
        <f>IF(N139="základná",J139,0)</f>
        <v>0</v>
      </c>
      <c r="BF139" s="229">
        <f>IF(N139="znížená",J139,0)</f>
        <v>0</v>
      </c>
      <c r="BG139" s="229">
        <f>IF(N139="zákl. prenesená",J139,0)</f>
        <v>0</v>
      </c>
      <c r="BH139" s="229">
        <f>IF(N139="zníž. prenesená",J139,0)</f>
        <v>0</v>
      </c>
      <c r="BI139" s="229">
        <f>IF(N139="nulová",J139,0)</f>
        <v>0</v>
      </c>
      <c r="BJ139" s="14" t="s">
        <v>135</v>
      </c>
      <c r="BK139" s="230">
        <f>ROUND(I139*H139,3)</f>
        <v>0</v>
      </c>
      <c r="BL139" s="14" t="s">
        <v>134</v>
      </c>
      <c r="BM139" s="228" t="s">
        <v>162</v>
      </c>
    </row>
    <row r="140" s="12" customFormat="1" ht="22.8" customHeight="1">
      <c r="A140" s="12"/>
      <c r="B140" s="203"/>
      <c r="C140" s="204"/>
      <c r="D140" s="205" t="s">
        <v>69</v>
      </c>
      <c r="E140" s="216" t="s">
        <v>163</v>
      </c>
      <c r="F140" s="216" t="s">
        <v>164</v>
      </c>
      <c r="G140" s="204"/>
      <c r="H140" s="204"/>
      <c r="I140" s="204"/>
      <c r="J140" s="217">
        <f>BK140</f>
        <v>0</v>
      </c>
      <c r="K140" s="204"/>
      <c r="L140" s="208"/>
      <c r="M140" s="209"/>
      <c r="N140" s="210"/>
      <c r="O140" s="210"/>
      <c r="P140" s="211">
        <f>SUM(P141:P150)</f>
        <v>5.1411359999999986</v>
      </c>
      <c r="Q140" s="210"/>
      <c r="R140" s="211">
        <f>SUM(R141:R150)</f>
        <v>0.00013102780000000001</v>
      </c>
      <c r="S140" s="210"/>
      <c r="T140" s="212">
        <f>SUM(T141:T150)</f>
        <v>0.12734000000000001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78</v>
      </c>
      <c r="AT140" s="214" t="s">
        <v>69</v>
      </c>
      <c r="AU140" s="214" t="s">
        <v>78</v>
      </c>
      <c r="AY140" s="213" t="s">
        <v>127</v>
      </c>
      <c r="BK140" s="215">
        <f>SUM(BK141:BK150)</f>
        <v>0</v>
      </c>
    </row>
    <row r="141" s="2" customFormat="1" ht="21.75" customHeight="1">
      <c r="A141" s="29"/>
      <c r="B141" s="30"/>
      <c r="C141" s="218" t="s">
        <v>163</v>
      </c>
      <c r="D141" s="218" t="s">
        <v>130</v>
      </c>
      <c r="E141" s="219" t="s">
        <v>165</v>
      </c>
      <c r="F141" s="220" t="s">
        <v>166</v>
      </c>
      <c r="G141" s="221" t="s">
        <v>167</v>
      </c>
      <c r="H141" s="222">
        <v>1</v>
      </c>
      <c r="I141" s="222">
        <v>0</v>
      </c>
      <c r="J141" s="222">
        <f>ROUND(I141*H141,3)</f>
        <v>0</v>
      </c>
      <c r="K141" s="223"/>
      <c r="L141" s="35"/>
      <c r="M141" s="224" t="s">
        <v>1</v>
      </c>
      <c r="N141" s="225" t="s">
        <v>36</v>
      </c>
      <c r="O141" s="226">
        <v>0.096680000000000002</v>
      </c>
      <c r="P141" s="226">
        <f>O141*H141</f>
        <v>0.096680000000000002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8" t="s">
        <v>134</v>
      </c>
      <c r="AT141" s="228" t="s">
        <v>130</v>
      </c>
      <c r="AU141" s="228" t="s">
        <v>135</v>
      </c>
      <c r="AY141" s="14" t="s">
        <v>127</v>
      </c>
      <c r="BE141" s="229">
        <f>IF(N141="základná",J141,0)</f>
        <v>0</v>
      </c>
      <c r="BF141" s="229">
        <f>IF(N141="znížená",J141,0)</f>
        <v>0</v>
      </c>
      <c r="BG141" s="229">
        <f>IF(N141="zákl. prenesená",J141,0)</f>
        <v>0</v>
      </c>
      <c r="BH141" s="229">
        <f>IF(N141="zníž. prenesená",J141,0)</f>
        <v>0</v>
      </c>
      <c r="BI141" s="229">
        <f>IF(N141="nulová",J141,0)</f>
        <v>0</v>
      </c>
      <c r="BJ141" s="14" t="s">
        <v>135</v>
      </c>
      <c r="BK141" s="230">
        <f>ROUND(I141*H141,3)</f>
        <v>0</v>
      </c>
      <c r="BL141" s="14" t="s">
        <v>134</v>
      </c>
      <c r="BM141" s="228" t="s">
        <v>168</v>
      </c>
    </row>
    <row r="142" s="2" customFormat="1" ht="24.15" customHeight="1">
      <c r="A142" s="29"/>
      <c r="B142" s="30"/>
      <c r="C142" s="218" t="s">
        <v>169</v>
      </c>
      <c r="D142" s="218" t="s">
        <v>130</v>
      </c>
      <c r="E142" s="219" t="s">
        <v>170</v>
      </c>
      <c r="F142" s="220" t="s">
        <v>171</v>
      </c>
      <c r="G142" s="221" t="s">
        <v>139</v>
      </c>
      <c r="H142" s="222">
        <v>11.890000000000001</v>
      </c>
      <c r="I142" s="222">
        <v>0</v>
      </c>
      <c r="J142" s="222">
        <f>ROUND(I142*H142,3)</f>
        <v>0</v>
      </c>
      <c r="K142" s="223"/>
      <c r="L142" s="35"/>
      <c r="M142" s="224" t="s">
        <v>1</v>
      </c>
      <c r="N142" s="225" t="s">
        <v>36</v>
      </c>
      <c r="O142" s="226">
        <v>0.307</v>
      </c>
      <c r="P142" s="226">
        <f>O142*H142</f>
        <v>3.6502300000000001</v>
      </c>
      <c r="Q142" s="226">
        <v>1.102E-05</v>
      </c>
      <c r="R142" s="226">
        <f>Q142*H142</f>
        <v>0.00013102780000000001</v>
      </c>
      <c r="S142" s="226">
        <v>0.0060000000000000001</v>
      </c>
      <c r="T142" s="227">
        <f>S142*H142</f>
        <v>0.071340000000000001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8" t="s">
        <v>134</v>
      </c>
      <c r="AT142" s="228" t="s">
        <v>130</v>
      </c>
      <c r="AU142" s="228" t="s">
        <v>135</v>
      </c>
      <c r="AY142" s="14" t="s">
        <v>127</v>
      </c>
      <c r="BE142" s="229">
        <f>IF(N142="základná",J142,0)</f>
        <v>0</v>
      </c>
      <c r="BF142" s="229">
        <f>IF(N142="znížená",J142,0)</f>
        <v>0</v>
      </c>
      <c r="BG142" s="229">
        <f>IF(N142="zákl. prenesená",J142,0)</f>
        <v>0</v>
      </c>
      <c r="BH142" s="229">
        <f>IF(N142="zníž. prenesená",J142,0)</f>
        <v>0</v>
      </c>
      <c r="BI142" s="229">
        <f>IF(N142="nulová",J142,0)</f>
        <v>0</v>
      </c>
      <c r="BJ142" s="14" t="s">
        <v>135</v>
      </c>
      <c r="BK142" s="230">
        <f>ROUND(I142*H142,3)</f>
        <v>0</v>
      </c>
      <c r="BL142" s="14" t="s">
        <v>134</v>
      </c>
      <c r="BM142" s="228" t="s">
        <v>172</v>
      </c>
    </row>
    <row r="143" s="2" customFormat="1" ht="24.15" customHeight="1">
      <c r="A143" s="29"/>
      <c r="B143" s="30"/>
      <c r="C143" s="218" t="s">
        <v>173</v>
      </c>
      <c r="D143" s="218" t="s">
        <v>130</v>
      </c>
      <c r="E143" s="219" t="s">
        <v>174</v>
      </c>
      <c r="F143" s="220" t="s">
        <v>175</v>
      </c>
      <c r="G143" s="221" t="s">
        <v>176</v>
      </c>
      <c r="H143" s="222">
        <v>1</v>
      </c>
      <c r="I143" s="222">
        <v>0</v>
      </c>
      <c r="J143" s="222">
        <f>ROUND(I143*H143,3)</f>
        <v>0</v>
      </c>
      <c r="K143" s="223"/>
      <c r="L143" s="35"/>
      <c r="M143" s="224" t="s">
        <v>1</v>
      </c>
      <c r="N143" s="225" t="s">
        <v>36</v>
      </c>
      <c r="O143" s="226">
        <v>0.38900000000000001</v>
      </c>
      <c r="P143" s="226">
        <f>O143*H143</f>
        <v>0.38900000000000001</v>
      </c>
      <c r="Q143" s="226">
        <v>0</v>
      </c>
      <c r="R143" s="226">
        <f>Q143*H143</f>
        <v>0</v>
      </c>
      <c r="S143" s="226">
        <v>0.056000000000000001</v>
      </c>
      <c r="T143" s="227">
        <f>S143*H143</f>
        <v>0.056000000000000001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28" t="s">
        <v>134</v>
      </c>
      <c r="AT143" s="228" t="s">
        <v>130</v>
      </c>
      <c r="AU143" s="228" t="s">
        <v>135</v>
      </c>
      <c r="AY143" s="14" t="s">
        <v>127</v>
      </c>
      <c r="BE143" s="229">
        <f>IF(N143="základná",J143,0)</f>
        <v>0</v>
      </c>
      <c r="BF143" s="229">
        <f>IF(N143="znížená",J143,0)</f>
        <v>0</v>
      </c>
      <c r="BG143" s="229">
        <f>IF(N143="zákl. prenesená",J143,0)</f>
        <v>0</v>
      </c>
      <c r="BH143" s="229">
        <f>IF(N143="zníž. prenesená",J143,0)</f>
        <v>0</v>
      </c>
      <c r="BI143" s="229">
        <f>IF(N143="nulová",J143,0)</f>
        <v>0</v>
      </c>
      <c r="BJ143" s="14" t="s">
        <v>135</v>
      </c>
      <c r="BK143" s="230">
        <f>ROUND(I143*H143,3)</f>
        <v>0</v>
      </c>
      <c r="BL143" s="14" t="s">
        <v>134</v>
      </c>
      <c r="BM143" s="228" t="s">
        <v>177</v>
      </c>
    </row>
    <row r="144" s="2" customFormat="1" ht="24.15" customHeight="1">
      <c r="A144" s="29"/>
      <c r="B144" s="30"/>
      <c r="C144" s="218" t="s">
        <v>178</v>
      </c>
      <c r="D144" s="218" t="s">
        <v>130</v>
      </c>
      <c r="E144" s="219" t="s">
        <v>179</v>
      </c>
      <c r="F144" s="220" t="s">
        <v>180</v>
      </c>
      <c r="G144" s="221" t="s">
        <v>181</v>
      </c>
      <c r="H144" s="222">
        <v>0.16200000000000001</v>
      </c>
      <c r="I144" s="222">
        <v>0</v>
      </c>
      <c r="J144" s="222">
        <f>ROUND(I144*H144,3)</f>
        <v>0</v>
      </c>
      <c r="K144" s="223"/>
      <c r="L144" s="35"/>
      <c r="M144" s="224" t="s">
        <v>1</v>
      </c>
      <c r="N144" s="225" t="s">
        <v>36</v>
      </c>
      <c r="O144" s="226">
        <v>0.88200000000000001</v>
      </c>
      <c r="P144" s="226">
        <f>O144*H144</f>
        <v>0.14288400000000001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8" t="s">
        <v>134</v>
      </c>
      <c r="AT144" s="228" t="s">
        <v>130</v>
      </c>
      <c r="AU144" s="228" t="s">
        <v>135</v>
      </c>
      <c r="AY144" s="14" t="s">
        <v>127</v>
      </c>
      <c r="BE144" s="229">
        <f>IF(N144="základná",J144,0)</f>
        <v>0</v>
      </c>
      <c r="BF144" s="229">
        <f>IF(N144="znížená",J144,0)</f>
        <v>0</v>
      </c>
      <c r="BG144" s="229">
        <f>IF(N144="zákl. prenesená",J144,0)</f>
        <v>0</v>
      </c>
      <c r="BH144" s="229">
        <f>IF(N144="zníž. prenesená",J144,0)</f>
        <v>0</v>
      </c>
      <c r="BI144" s="229">
        <f>IF(N144="nulová",J144,0)</f>
        <v>0</v>
      </c>
      <c r="BJ144" s="14" t="s">
        <v>135</v>
      </c>
      <c r="BK144" s="230">
        <f>ROUND(I144*H144,3)</f>
        <v>0</v>
      </c>
      <c r="BL144" s="14" t="s">
        <v>134</v>
      </c>
      <c r="BM144" s="228" t="s">
        <v>182</v>
      </c>
    </row>
    <row r="145" s="2" customFormat="1" ht="24.15" customHeight="1">
      <c r="A145" s="29"/>
      <c r="B145" s="30"/>
      <c r="C145" s="218" t="s">
        <v>183</v>
      </c>
      <c r="D145" s="218" t="s">
        <v>130</v>
      </c>
      <c r="E145" s="219" t="s">
        <v>184</v>
      </c>
      <c r="F145" s="220" t="s">
        <v>185</v>
      </c>
      <c r="G145" s="221" t="s">
        <v>181</v>
      </c>
      <c r="H145" s="222">
        <v>0.32400000000000001</v>
      </c>
      <c r="I145" s="222">
        <v>0</v>
      </c>
      <c r="J145" s="222">
        <f>ROUND(I145*H145,3)</f>
        <v>0</v>
      </c>
      <c r="K145" s="223"/>
      <c r="L145" s="35"/>
      <c r="M145" s="224" t="s">
        <v>1</v>
      </c>
      <c r="N145" s="225" t="s">
        <v>36</v>
      </c>
      <c r="O145" s="226">
        <v>0.61799999999999999</v>
      </c>
      <c r="P145" s="226">
        <f>O145*H145</f>
        <v>0.20023199999999999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8" t="s">
        <v>134</v>
      </c>
      <c r="AT145" s="228" t="s">
        <v>130</v>
      </c>
      <c r="AU145" s="228" t="s">
        <v>135</v>
      </c>
      <c r="AY145" s="14" t="s">
        <v>127</v>
      </c>
      <c r="BE145" s="229">
        <f>IF(N145="základná",J145,0)</f>
        <v>0</v>
      </c>
      <c r="BF145" s="229">
        <f>IF(N145="znížená",J145,0)</f>
        <v>0</v>
      </c>
      <c r="BG145" s="229">
        <f>IF(N145="zákl. prenesená",J145,0)</f>
        <v>0</v>
      </c>
      <c r="BH145" s="229">
        <f>IF(N145="zníž. prenesená",J145,0)</f>
        <v>0</v>
      </c>
      <c r="BI145" s="229">
        <f>IF(N145="nulová",J145,0)</f>
        <v>0</v>
      </c>
      <c r="BJ145" s="14" t="s">
        <v>135</v>
      </c>
      <c r="BK145" s="230">
        <f>ROUND(I145*H145,3)</f>
        <v>0</v>
      </c>
      <c r="BL145" s="14" t="s">
        <v>134</v>
      </c>
      <c r="BM145" s="228" t="s">
        <v>186</v>
      </c>
    </row>
    <row r="146" s="2" customFormat="1" ht="21.75" customHeight="1">
      <c r="A146" s="29"/>
      <c r="B146" s="30"/>
      <c r="C146" s="218" t="s">
        <v>187</v>
      </c>
      <c r="D146" s="218" t="s">
        <v>130</v>
      </c>
      <c r="E146" s="219" t="s">
        <v>188</v>
      </c>
      <c r="F146" s="220" t="s">
        <v>189</v>
      </c>
      <c r="G146" s="221" t="s">
        <v>181</v>
      </c>
      <c r="H146" s="222">
        <v>0.080000000000000002</v>
      </c>
      <c r="I146" s="222">
        <v>0</v>
      </c>
      <c r="J146" s="222">
        <f>ROUND(I146*H146,3)</f>
        <v>0</v>
      </c>
      <c r="K146" s="223"/>
      <c r="L146" s="35"/>
      <c r="M146" s="224" t="s">
        <v>1</v>
      </c>
      <c r="N146" s="225" t="s">
        <v>36</v>
      </c>
      <c r="O146" s="226">
        <v>0.59799999999999998</v>
      </c>
      <c r="P146" s="226">
        <f>O146*H146</f>
        <v>0.047840000000000001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228" t="s">
        <v>134</v>
      </c>
      <c r="AT146" s="228" t="s">
        <v>130</v>
      </c>
      <c r="AU146" s="228" t="s">
        <v>135</v>
      </c>
      <c r="AY146" s="14" t="s">
        <v>127</v>
      </c>
      <c r="BE146" s="229">
        <f>IF(N146="základná",J146,0)</f>
        <v>0</v>
      </c>
      <c r="BF146" s="229">
        <f>IF(N146="znížená",J146,0)</f>
        <v>0</v>
      </c>
      <c r="BG146" s="229">
        <f>IF(N146="zákl. prenesená",J146,0)</f>
        <v>0</v>
      </c>
      <c r="BH146" s="229">
        <f>IF(N146="zníž. prenesená",J146,0)</f>
        <v>0</v>
      </c>
      <c r="BI146" s="229">
        <f>IF(N146="nulová",J146,0)</f>
        <v>0</v>
      </c>
      <c r="BJ146" s="14" t="s">
        <v>135</v>
      </c>
      <c r="BK146" s="230">
        <f>ROUND(I146*H146,3)</f>
        <v>0</v>
      </c>
      <c r="BL146" s="14" t="s">
        <v>134</v>
      </c>
      <c r="BM146" s="228" t="s">
        <v>190</v>
      </c>
    </row>
    <row r="147" s="2" customFormat="1" ht="24.15" customHeight="1">
      <c r="A147" s="29"/>
      <c r="B147" s="30"/>
      <c r="C147" s="218" t="s">
        <v>191</v>
      </c>
      <c r="D147" s="218" t="s">
        <v>130</v>
      </c>
      <c r="E147" s="219" t="s">
        <v>192</v>
      </c>
      <c r="F147" s="220" t="s">
        <v>193</v>
      </c>
      <c r="G147" s="221" t="s">
        <v>181</v>
      </c>
      <c r="H147" s="222">
        <v>6.21</v>
      </c>
      <c r="I147" s="222">
        <v>0</v>
      </c>
      <c r="J147" s="222">
        <f>ROUND(I147*H147,3)</f>
        <v>0</v>
      </c>
      <c r="K147" s="223"/>
      <c r="L147" s="35"/>
      <c r="M147" s="224" t="s">
        <v>1</v>
      </c>
      <c r="N147" s="225" t="s">
        <v>36</v>
      </c>
      <c r="O147" s="226">
        <v>0.0070000000000000001</v>
      </c>
      <c r="P147" s="226">
        <f>O147*H147</f>
        <v>0.043470000000000002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8" t="s">
        <v>134</v>
      </c>
      <c r="AT147" s="228" t="s">
        <v>130</v>
      </c>
      <c r="AU147" s="228" t="s">
        <v>135</v>
      </c>
      <c r="AY147" s="14" t="s">
        <v>127</v>
      </c>
      <c r="BE147" s="229">
        <f>IF(N147="základná",J147,0)</f>
        <v>0</v>
      </c>
      <c r="BF147" s="229">
        <f>IF(N147="znížená",J147,0)</f>
        <v>0</v>
      </c>
      <c r="BG147" s="229">
        <f>IF(N147="zákl. prenesená",J147,0)</f>
        <v>0</v>
      </c>
      <c r="BH147" s="229">
        <f>IF(N147="zníž. prenesená",J147,0)</f>
        <v>0</v>
      </c>
      <c r="BI147" s="229">
        <f>IF(N147="nulová",J147,0)</f>
        <v>0</v>
      </c>
      <c r="BJ147" s="14" t="s">
        <v>135</v>
      </c>
      <c r="BK147" s="230">
        <f>ROUND(I147*H147,3)</f>
        <v>0</v>
      </c>
      <c r="BL147" s="14" t="s">
        <v>134</v>
      </c>
      <c r="BM147" s="228" t="s">
        <v>194</v>
      </c>
    </row>
    <row r="148" s="2" customFormat="1" ht="24.15" customHeight="1">
      <c r="A148" s="29"/>
      <c r="B148" s="30"/>
      <c r="C148" s="218" t="s">
        <v>195</v>
      </c>
      <c r="D148" s="218" t="s">
        <v>130</v>
      </c>
      <c r="E148" s="219" t="s">
        <v>196</v>
      </c>
      <c r="F148" s="220" t="s">
        <v>197</v>
      </c>
      <c r="G148" s="221" t="s">
        <v>181</v>
      </c>
      <c r="H148" s="222">
        <v>0.32000000000000001</v>
      </c>
      <c r="I148" s="222">
        <v>0</v>
      </c>
      <c r="J148" s="222">
        <f>ROUND(I148*H148,3)</f>
        <v>0</v>
      </c>
      <c r="K148" s="223"/>
      <c r="L148" s="35"/>
      <c r="M148" s="224" t="s">
        <v>1</v>
      </c>
      <c r="N148" s="225" t="s">
        <v>36</v>
      </c>
      <c r="O148" s="226">
        <v>0.89000000000000001</v>
      </c>
      <c r="P148" s="226">
        <f>O148*H148</f>
        <v>0.2848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8" t="s">
        <v>134</v>
      </c>
      <c r="AT148" s="228" t="s">
        <v>130</v>
      </c>
      <c r="AU148" s="228" t="s">
        <v>135</v>
      </c>
      <c r="AY148" s="14" t="s">
        <v>127</v>
      </c>
      <c r="BE148" s="229">
        <f>IF(N148="základná",J148,0)</f>
        <v>0</v>
      </c>
      <c r="BF148" s="229">
        <f>IF(N148="znížená",J148,0)</f>
        <v>0</v>
      </c>
      <c r="BG148" s="229">
        <f>IF(N148="zákl. prenesená",J148,0)</f>
        <v>0</v>
      </c>
      <c r="BH148" s="229">
        <f>IF(N148="zníž. prenesená",J148,0)</f>
        <v>0</v>
      </c>
      <c r="BI148" s="229">
        <f>IF(N148="nulová",J148,0)</f>
        <v>0</v>
      </c>
      <c r="BJ148" s="14" t="s">
        <v>135</v>
      </c>
      <c r="BK148" s="230">
        <f>ROUND(I148*H148,3)</f>
        <v>0</v>
      </c>
      <c r="BL148" s="14" t="s">
        <v>134</v>
      </c>
      <c r="BM148" s="228" t="s">
        <v>198</v>
      </c>
    </row>
    <row r="149" s="2" customFormat="1" ht="24.15" customHeight="1">
      <c r="A149" s="29"/>
      <c r="B149" s="30"/>
      <c r="C149" s="218" t="s">
        <v>199</v>
      </c>
      <c r="D149" s="218" t="s">
        <v>130</v>
      </c>
      <c r="E149" s="219" t="s">
        <v>200</v>
      </c>
      <c r="F149" s="220" t="s">
        <v>201</v>
      </c>
      <c r="G149" s="221" t="s">
        <v>181</v>
      </c>
      <c r="H149" s="222">
        <v>2.8599999999999999</v>
      </c>
      <c r="I149" s="222">
        <v>0</v>
      </c>
      <c r="J149" s="222">
        <f>ROUND(I149*H149,3)</f>
        <v>0</v>
      </c>
      <c r="K149" s="223"/>
      <c r="L149" s="35"/>
      <c r="M149" s="224" t="s">
        <v>1</v>
      </c>
      <c r="N149" s="225" t="s">
        <v>36</v>
      </c>
      <c r="O149" s="226">
        <v>0.10000000000000001</v>
      </c>
      <c r="P149" s="226">
        <f>O149*H149</f>
        <v>0.28599999999999998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228" t="s">
        <v>134</v>
      </c>
      <c r="AT149" s="228" t="s">
        <v>130</v>
      </c>
      <c r="AU149" s="228" t="s">
        <v>135</v>
      </c>
      <c r="AY149" s="14" t="s">
        <v>127</v>
      </c>
      <c r="BE149" s="229">
        <f>IF(N149="základná",J149,0)</f>
        <v>0</v>
      </c>
      <c r="BF149" s="229">
        <f>IF(N149="znížená",J149,0)</f>
        <v>0</v>
      </c>
      <c r="BG149" s="229">
        <f>IF(N149="zákl. prenesená",J149,0)</f>
        <v>0</v>
      </c>
      <c r="BH149" s="229">
        <f>IF(N149="zníž. prenesená",J149,0)</f>
        <v>0</v>
      </c>
      <c r="BI149" s="229">
        <f>IF(N149="nulová",J149,0)</f>
        <v>0</v>
      </c>
      <c r="BJ149" s="14" t="s">
        <v>135</v>
      </c>
      <c r="BK149" s="230">
        <f>ROUND(I149*H149,3)</f>
        <v>0</v>
      </c>
      <c r="BL149" s="14" t="s">
        <v>134</v>
      </c>
      <c r="BM149" s="228" t="s">
        <v>202</v>
      </c>
    </row>
    <row r="150" s="2" customFormat="1" ht="24.15" customHeight="1">
      <c r="A150" s="29"/>
      <c r="B150" s="30"/>
      <c r="C150" s="218" t="s">
        <v>203</v>
      </c>
      <c r="D150" s="218" t="s">
        <v>130</v>
      </c>
      <c r="E150" s="219" t="s">
        <v>204</v>
      </c>
      <c r="F150" s="220" t="s">
        <v>205</v>
      </c>
      <c r="G150" s="221" t="s">
        <v>181</v>
      </c>
      <c r="H150" s="222">
        <v>8.6240000000000006</v>
      </c>
      <c r="I150" s="222">
        <v>0</v>
      </c>
      <c r="J150" s="222">
        <f>ROUND(I150*H150,3)</f>
        <v>0</v>
      </c>
      <c r="K150" s="223"/>
      <c r="L150" s="35"/>
      <c r="M150" s="224" t="s">
        <v>1</v>
      </c>
      <c r="N150" s="225" t="s">
        <v>36</v>
      </c>
      <c r="O150" s="226">
        <v>0</v>
      </c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28" t="s">
        <v>134</v>
      </c>
      <c r="AT150" s="228" t="s">
        <v>130</v>
      </c>
      <c r="AU150" s="228" t="s">
        <v>135</v>
      </c>
      <c r="AY150" s="14" t="s">
        <v>127</v>
      </c>
      <c r="BE150" s="229">
        <f>IF(N150="základná",J150,0)</f>
        <v>0</v>
      </c>
      <c r="BF150" s="229">
        <f>IF(N150="znížená",J150,0)</f>
        <v>0</v>
      </c>
      <c r="BG150" s="229">
        <f>IF(N150="zákl. prenesená",J150,0)</f>
        <v>0</v>
      </c>
      <c r="BH150" s="229">
        <f>IF(N150="zníž. prenesená",J150,0)</f>
        <v>0</v>
      </c>
      <c r="BI150" s="229">
        <f>IF(N150="nulová",J150,0)</f>
        <v>0</v>
      </c>
      <c r="BJ150" s="14" t="s">
        <v>135</v>
      </c>
      <c r="BK150" s="230">
        <f>ROUND(I150*H150,3)</f>
        <v>0</v>
      </c>
      <c r="BL150" s="14" t="s">
        <v>134</v>
      </c>
      <c r="BM150" s="228" t="s">
        <v>206</v>
      </c>
    </row>
    <row r="151" s="12" customFormat="1" ht="22.8" customHeight="1">
      <c r="A151" s="12"/>
      <c r="B151" s="203"/>
      <c r="C151" s="204"/>
      <c r="D151" s="205" t="s">
        <v>69</v>
      </c>
      <c r="E151" s="216" t="s">
        <v>207</v>
      </c>
      <c r="F151" s="216" t="s">
        <v>208</v>
      </c>
      <c r="G151" s="204"/>
      <c r="H151" s="204"/>
      <c r="I151" s="204"/>
      <c r="J151" s="217">
        <f>BK151</f>
        <v>0</v>
      </c>
      <c r="K151" s="204"/>
      <c r="L151" s="208"/>
      <c r="M151" s="209"/>
      <c r="N151" s="210"/>
      <c r="O151" s="210"/>
      <c r="P151" s="211">
        <f>P152</f>
        <v>0.17765999999999999</v>
      </c>
      <c r="Q151" s="210"/>
      <c r="R151" s="211">
        <f>R152</f>
        <v>0</v>
      </c>
      <c r="S151" s="210"/>
      <c r="T151" s="212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78</v>
      </c>
      <c r="AT151" s="214" t="s">
        <v>69</v>
      </c>
      <c r="AU151" s="214" t="s">
        <v>78</v>
      </c>
      <c r="AY151" s="213" t="s">
        <v>127</v>
      </c>
      <c r="BK151" s="215">
        <f>BK152</f>
        <v>0</v>
      </c>
    </row>
    <row r="152" s="2" customFormat="1" ht="24.15" customHeight="1">
      <c r="A152" s="29"/>
      <c r="B152" s="30"/>
      <c r="C152" s="218" t="s">
        <v>209</v>
      </c>
      <c r="D152" s="218" t="s">
        <v>130</v>
      </c>
      <c r="E152" s="219" t="s">
        <v>210</v>
      </c>
      <c r="F152" s="220" t="s">
        <v>211</v>
      </c>
      <c r="G152" s="221" t="s">
        <v>181</v>
      </c>
      <c r="H152" s="222">
        <v>0.42299999999999999</v>
      </c>
      <c r="I152" s="222">
        <v>0</v>
      </c>
      <c r="J152" s="222">
        <f>ROUND(I152*H152,3)</f>
        <v>0</v>
      </c>
      <c r="K152" s="223"/>
      <c r="L152" s="35"/>
      <c r="M152" s="224" t="s">
        <v>1</v>
      </c>
      <c r="N152" s="225" t="s">
        <v>36</v>
      </c>
      <c r="O152" s="226">
        <v>0.41999999999999998</v>
      </c>
      <c r="P152" s="226">
        <f>O152*H152</f>
        <v>0.17765999999999999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228" t="s">
        <v>134</v>
      </c>
      <c r="AT152" s="228" t="s">
        <v>130</v>
      </c>
      <c r="AU152" s="228" t="s">
        <v>135</v>
      </c>
      <c r="AY152" s="14" t="s">
        <v>127</v>
      </c>
      <c r="BE152" s="229">
        <f>IF(N152="základná",J152,0)</f>
        <v>0</v>
      </c>
      <c r="BF152" s="229">
        <f>IF(N152="znížená",J152,0)</f>
        <v>0</v>
      </c>
      <c r="BG152" s="229">
        <f>IF(N152="zákl. prenesená",J152,0)</f>
        <v>0</v>
      </c>
      <c r="BH152" s="229">
        <f>IF(N152="zníž. prenesená",J152,0)</f>
        <v>0</v>
      </c>
      <c r="BI152" s="229">
        <f>IF(N152="nulová",J152,0)</f>
        <v>0</v>
      </c>
      <c r="BJ152" s="14" t="s">
        <v>135</v>
      </c>
      <c r="BK152" s="230">
        <f>ROUND(I152*H152,3)</f>
        <v>0</v>
      </c>
      <c r="BL152" s="14" t="s">
        <v>134</v>
      </c>
      <c r="BM152" s="228" t="s">
        <v>212</v>
      </c>
    </row>
    <row r="153" s="12" customFormat="1" ht="25.92" customHeight="1">
      <c r="A153" s="12"/>
      <c r="B153" s="203"/>
      <c r="C153" s="204"/>
      <c r="D153" s="205" t="s">
        <v>69</v>
      </c>
      <c r="E153" s="206" t="s">
        <v>213</v>
      </c>
      <c r="F153" s="206" t="s">
        <v>214</v>
      </c>
      <c r="G153" s="204"/>
      <c r="H153" s="204"/>
      <c r="I153" s="204"/>
      <c r="J153" s="207">
        <f>BK153</f>
        <v>0</v>
      </c>
      <c r="K153" s="204"/>
      <c r="L153" s="208"/>
      <c r="M153" s="209"/>
      <c r="N153" s="210"/>
      <c r="O153" s="210"/>
      <c r="P153" s="211">
        <f>P154+P157+P167+P170+P174</f>
        <v>36.085691799999999</v>
      </c>
      <c r="Q153" s="210"/>
      <c r="R153" s="211">
        <f>R154+R157+R167+R170+R174</f>
        <v>0.26863226000000001</v>
      </c>
      <c r="S153" s="210"/>
      <c r="T153" s="212">
        <f>T154+T157+T167+T170+T174</f>
        <v>0.27048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135</v>
      </c>
      <c r="AT153" s="214" t="s">
        <v>69</v>
      </c>
      <c r="AU153" s="214" t="s">
        <v>70</v>
      </c>
      <c r="AY153" s="213" t="s">
        <v>127</v>
      </c>
      <c r="BK153" s="215">
        <f>BK154+BK157+BK167+BK170+BK174</f>
        <v>0</v>
      </c>
    </row>
    <row r="154" s="12" customFormat="1" ht="22.8" customHeight="1">
      <c r="A154" s="12"/>
      <c r="B154" s="203"/>
      <c r="C154" s="204"/>
      <c r="D154" s="205" t="s">
        <v>69</v>
      </c>
      <c r="E154" s="216" t="s">
        <v>215</v>
      </c>
      <c r="F154" s="216" t="s">
        <v>216</v>
      </c>
      <c r="G154" s="204"/>
      <c r="H154" s="204"/>
      <c r="I154" s="204"/>
      <c r="J154" s="217">
        <f>BK154</f>
        <v>0</v>
      </c>
      <c r="K154" s="204"/>
      <c r="L154" s="208"/>
      <c r="M154" s="209"/>
      <c r="N154" s="210"/>
      <c r="O154" s="210"/>
      <c r="P154" s="211">
        <f>SUM(P155:P156)</f>
        <v>10.571850999999999</v>
      </c>
      <c r="Q154" s="210"/>
      <c r="R154" s="211">
        <f>SUM(R155:R156)</f>
        <v>0.11051904</v>
      </c>
      <c r="S154" s="210"/>
      <c r="T154" s="212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3" t="s">
        <v>135</v>
      </c>
      <c r="AT154" s="214" t="s">
        <v>69</v>
      </c>
      <c r="AU154" s="214" t="s">
        <v>78</v>
      </c>
      <c r="AY154" s="213" t="s">
        <v>127</v>
      </c>
      <c r="BK154" s="215">
        <f>SUM(BK155:BK156)</f>
        <v>0</v>
      </c>
    </row>
    <row r="155" s="2" customFormat="1" ht="37.8" customHeight="1">
      <c r="A155" s="29"/>
      <c r="B155" s="30"/>
      <c r="C155" s="218" t="s">
        <v>7</v>
      </c>
      <c r="D155" s="218" t="s">
        <v>130</v>
      </c>
      <c r="E155" s="219" t="s">
        <v>217</v>
      </c>
      <c r="F155" s="220" t="s">
        <v>218</v>
      </c>
      <c r="G155" s="221" t="s">
        <v>139</v>
      </c>
      <c r="H155" s="222">
        <v>13.6</v>
      </c>
      <c r="I155" s="222">
        <v>0</v>
      </c>
      <c r="J155" s="222">
        <f>ROUND(I155*H155,3)</f>
        <v>0</v>
      </c>
      <c r="K155" s="223"/>
      <c r="L155" s="35"/>
      <c r="M155" s="224" t="s">
        <v>1</v>
      </c>
      <c r="N155" s="225" t="s">
        <v>36</v>
      </c>
      <c r="O155" s="226">
        <v>0.76815999999999995</v>
      </c>
      <c r="P155" s="226">
        <f>O155*H155</f>
        <v>10.446975999999999</v>
      </c>
      <c r="Q155" s="226">
        <v>0.0081264000000000006</v>
      </c>
      <c r="R155" s="226">
        <f>Q155*H155</f>
        <v>0.11051904</v>
      </c>
      <c r="S155" s="226">
        <v>0</v>
      </c>
      <c r="T155" s="227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228" t="s">
        <v>195</v>
      </c>
      <c r="AT155" s="228" t="s">
        <v>130</v>
      </c>
      <c r="AU155" s="228" t="s">
        <v>135</v>
      </c>
      <c r="AY155" s="14" t="s">
        <v>127</v>
      </c>
      <c r="BE155" s="229">
        <f>IF(N155="základná",J155,0)</f>
        <v>0</v>
      </c>
      <c r="BF155" s="229">
        <f>IF(N155="znížená",J155,0)</f>
        <v>0</v>
      </c>
      <c r="BG155" s="229">
        <f>IF(N155="zákl. prenesená",J155,0)</f>
        <v>0</v>
      </c>
      <c r="BH155" s="229">
        <f>IF(N155="zníž. prenesená",J155,0)</f>
        <v>0</v>
      </c>
      <c r="BI155" s="229">
        <f>IF(N155="nulová",J155,0)</f>
        <v>0</v>
      </c>
      <c r="BJ155" s="14" t="s">
        <v>135</v>
      </c>
      <c r="BK155" s="230">
        <f>ROUND(I155*H155,3)</f>
        <v>0</v>
      </c>
      <c r="BL155" s="14" t="s">
        <v>195</v>
      </c>
      <c r="BM155" s="228" t="s">
        <v>219</v>
      </c>
    </row>
    <row r="156" s="2" customFormat="1" ht="21.75" customHeight="1">
      <c r="A156" s="29"/>
      <c r="B156" s="30"/>
      <c r="C156" s="218" t="s">
        <v>220</v>
      </c>
      <c r="D156" s="218" t="s">
        <v>130</v>
      </c>
      <c r="E156" s="219" t="s">
        <v>221</v>
      </c>
      <c r="F156" s="220" t="s">
        <v>222</v>
      </c>
      <c r="G156" s="221" t="s">
        <v>181</v>
      </c>
      <c r="H156" s="222">
        <v>0.111</v>
      </c>
      <c r="I156" s="222">
        <v>0</v>
      </c>
      <c r="J156" s="222">
        <f>ROUND(I156*H156,3)</f>
        <v>0</v>
      </c>
      <c r="K156" s="223"/>
      <c r="L156" s="35"/>
      <c r="M156" s="224" t="s">
        <v>1</v>
      </c>
      <c r="N156" s="225" t="s">
        <v>36</v>
      </c>
      <c r="O156" s="226">
        <v>1.125</v>
      </c>
      <c r="P156" s="226">
        <f>O156*H156</f>
        <v>0.124875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28" t="s">
        <v>195</v>
      </c>
      <c r="AT156" s="228" t="s">
        <v>130</v>
      </c>
      <c r="AU156" s="228" t="s">
        <v>135</v>
      </c>
      <c r="AY156" s="14" t="s">
        <v>127</v>
      </c>
      <c r="BE156" s="229">
        <f>IF(N156="základná",J156,0)</f>
        <v>0</v>
      </c>
      <c r="BF156" s="229">
        <f>IF(N156="znížená",J156,0)</f>
        <v>0</v>
      </c>
      <c r="BG156" s="229">
        <f>IF(N156="zákl. prenesená",J156,0)</f>
        <v>0</v>
      </c>
      <c r="BH156" s="229">
        <f>IF(N156="zníž. prenesená",J156,0)</f>
        <v>0</v>
      </c>
      <c r="BI156" s="229">
        <f>IF(N156="nulová",J156,0)</f>
        <v>0</v>
      </c>
      <c r="BJ156" s="14" t="s">
        <v>135</v>
      </c>
      <c r="BK156" s="230">
        <f>ROUND(I156*H156,3)</f>
        <v>0</v>
      </c>
      <c r="BL156" s="14" t="s">
        <v>195</v>
      </c>
      <c r="BM156" s="228" t="s">
        <v>223</v>
      </c>
    </row>
    <row r="157" s="12" customFormat="1" ht="22.8" customHeight="1">
      <c r="A157" s="12"/>
      <c r="B157" s="203"/>
      <c r="C157" s="204"/>
      <c r="D157" s="205" t="s">
        <v>69</v>
      </c>
      <c r="E157" s="216" t="s">
        <v>224</v>
      </c>
      <c r="F157" s="216" t="s">
        <v>225</v>
      </c>
      <c r="G157" s="204"/>
      <c r="H157" s="204"/>
      <c r="I157" s="204"/>
      <c r="J157" s="217">
        <f>BK157</f>
        <v>0</v>
      </c>
      <c r="K157" s="204"/>
      <c r="L157" s="208"/>
      <c r="M157" s="209"/>
      <c r="N157" s="210"/>
      <c r="O157" s="210"/>
      <c r="P157" s="211">
        <f>SUM(P158:P166)</f>
        <v>13.698969999999999</v>
      </c>
      <c r="Q157" s="210"/>
      <c r="R157" s="211">
        <f>SUM(R158:R166)</f>
        <v>0.10790800000000002</v>
      </c>
      <c r="S157" s="210"/>
      <c r="T157" s="212">
        <f>SUM(T158:T166)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135</v>
      </c>
      <c r="AT157" s="214" t="s">
        <v>69</v>
      </c>
      <c r="AU157" s="214" t="s">
        <v>78</v>
      </c>
      <c r="AY157" s="213" t="s">
        <v>127</v>
      </c>
      <c r="BK157" s="215">
        <f>SUM(BK158:BK166)</f>
        <v>0</v>
      </c>
    </row>
    <row r="158" s="2" customFormat="1" ht="24.15" customHeight="1">
      <c r="A158" s="29"/>
      <c r="B158" s="30"/>
      <c r="C158" s="218" t="s">
        <v>226</v>
      </c>
      <c r="D158" s="218" t="s">
        <v>130</v>
      </c>
      <c r="E158" s="219" t="s">
        <v>227</v>
      </c>
      <c r="F158" s="220" t="s">
        <v>228</v>
      </c>
      <c r="G158" s="221" t="s">
        <v>176</v>
      </c>
      <c r="H158" s="222">
        <v>1</v>
      </c>
      <c r="I158" s="222">
        <v>0</v>
      </c>
      <c r="J158" s="222">
        <f>ROUND(I158*H158,3)</f>
        <v>0</v>
      </c>
      <c r="K158" s="223"/>
      <c r="L158" s="35"/>
      <c r="M158" s="224" t="s">
        <v>1</v>
      </c>
      <c r="N158" s="225" t="s">
        <v>36</v>
      </c>
      <c r="O158" s="226">
        <v>4.15482</v>
      </c>
      <c r="P158" s="226">
        <f>O158*H158</f>
        <v>4.15482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228" t="s">
        <v>195</v>
      </c>
      <c r="AT158" s="228" t="s">
        <v>130</v>
      </c>
      <c r="AU158" s="228" t="s">
        <v>135</v>
      </c>
      <c r="AY158" s="14" t="s">
        <v>127</v>
      </c>
      <c r="BE158" s="229">
        <f>IF(N158="základná",J158,0)</f>
        <v>0</v>
      </c>
      <c r="BF158" s="229">
        <f>IF(N158="znížená",J158,0)</f>
        <v>0</v>
      </c>
      <c r="BG158" s="229">
        <f>IF(N158="zákl. prenesená",J158,0)</f>
        <v>0</v>
      </c>
      <c r="BH158" s="229">
        <f>IF(N158="zníž. prenesená",J158,0)</f>
        <v>0</v>
      </c>
      <c r="BI158" s="229">
        <f>IF(N158="nulová",J158,0)</f>
        <v>0</v>
      </c>
      <c r="BJ158" s="14" t="s">
        <v>135</v>
      </c>
      <c r="BK158" s="230">
        <f>ROUND(I158*H158,3)</f>
        <v>0</v>
      </c>
      <c r="BL158" s="14" t="s">
        <v>195</v>
      </c>
      <c r="BM158" s="228" t="s">
        <v>229</v>
      </c>
    </row>
    <row r="159" s="2" customFormat="1" ht="16.5" customHeight="1">
      <c r="A159" s="29"/>
      <c r="B159" s="30"/>
      <c r="C159" s="231" t="s">
        <v>230</v>
      </c>
      <c r="D159" s="231" t="s">
        <v>231</v>
      </c>
      <c r="E159" s="232" t="s">
        <v>232</v>
      </c>
      <c r="F159" s="233" t="s">
        <v>233</v>
      </c>
      <c r="G159" s="234" t="s">
        <v>176</v>
      </c>
      <c r="H159" s="235">
        <v>1</v>
      </c>
      <c r="I159" s="235">
        <v>0</v>
      </c>
      <c r="J159" s="235">
        <f>ROUND(I159*H159,3)</f>
        <v>0</v>
      </c>
      <c r="K159" s="236"/>
      <c r="L159" s="237"/>
      <c r="M159" s="238" t="s">
        <v>1</v>
      </c>
      <c r="N159" s="239" t="s">
        <v>36</v>
      </c>
      <c r="O159" s="226">
        <v>0</v>
      </c>
      <c r="P159" s="226">
        <f>O159*H159</f>
        <v>0</v>
      </c>
      <c r="Q159" s="226">
        <v>0.025000000000000001</v>
      </c>
      <c r="R159" s="226">
        <f>Q159*H159</f>
        <v>0.025000000000000001</v>
      </c>
      <c r="S159" s="226">
        <v>0</v>
      </c>
      <c r="T159" s="22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8" t="s">
        <v>234</v>
      </c>
      <c r="AT159" s="228" t="s">
        <v>231</v>
      </c>
      <c r="AU159" s="228" t="s">
        <v>135</v>
      </c>
      <c r="AY159" s="14" t="s">
        <v>127</v>
      </c>
      <c r="BE159" s="229">
        <f>IF(N159="základná",J159,0)</f>
        <v>0</v>
      </c>
      <c r="BF159" s="229">
        <f>IF(N159="znížená",J159,0)</f>
        <v>0</v>
      </c>
      <c r="BG159" s="229">
        <f>IF(N159="zákl. prenesená",J159,0)</f>
        <v>0</v>
      </c>
      <c r="BH159" s="229">
        <f>IF(N159="zníž. prenesená",J159,0)</f>
        <v>0</v>
      </c>
      <c r="BI159" s="229">
        <f>IF(N159="nulová",J159,0)</f>
        <v>0</v>
      </c>
      <c r="BJ159" s="14" t="s">
        <v>135</v>
      </c>
      <c r="BK159" s="230">
        <f>ROUND(I159*H159,3)</f>
        <v>0</v>
      </c>
      <c r="BL159" s="14" t="s">
        <v>195</v>
      </c>
      <c r="BM159" s="228" t="s">
        <v>235</v>
      </c>
    </row>
    <row r="160" s="2" customFormat="1" ht="16.5" customHeight="1">
      <c r="A160" s="29"/>
      <c r="B160" s="30"/>
      <c r="C160" s="231" t="s">
        <v>236</v>
      </c>
      <c r="D160" s="231" t="s">
        <v>231</v>
      </c>
      <c r="E160" s="232" t="s">
        <v>237</v>
      </c>
      <c r="F160" s="233" t="s">
        <v>238</v>
      </c>
      <c r="G160" s="234" t="s">
        <v>133</v>
      </c>
      <c r="H160" s="235">
        <v>1</v>
      </c>
      <c r="I160" s="235">
        <v>0</v>
      </c>
      <c r="J160" s="235">
        <f>ROUND(I160*H160,3)</f>
        <v>0</v>
      </c>
      <c r="K160" s="236"/>
      <c r="L160" s="237"/>
      <c r="M160" s="238" t="s">
        <v>1</v>
      </c>
      <c r="N160" s="239" t="s">
        <v>36</v>
      </c>
      <c r="O160" s="226">
        <v>0</v>
      </c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28" t="s">
        <v>234</v>
      </c>
      <c r="AT160" s="228" t="s">
        <v>231</v>
      </c>
      <c r="AU160" s="228" t="s">
        <v>135</v>
      </c>
      <c r="AY160" s="14" t="s">
        <v>127</v>
      </c>
      <c r="BE160" s="229">
        <f>IF(N160="základná",J160,0)</f>
        <v>0</v>
      </c>
      <c r="BF160" s="229">
        <f>IF(N160="znížená",J160,0)</f>
        <v>0</v>
      </c>
      <c r="BG160" s="229">
        <f>IF(N160="zákl. prenesená",J160,0)</f>
        <v>0</v>
      </c>
      <c r="BH160" s="229">
        <f>IF(N160="zníž. prenesená",J160,0)</f>
        <v>0</v>
      </c>
      <c r="BI160" s="229">
        <f>IF(N160="nulová",J160,0)</f>
        <v>0</v>
      </c>
      <c r="BJ160" s="14" t="s">
        <v>135</v>
      </c>
      <c r="BK160" s="230">
        <f>ROUND(I160*H160,3)</f>
        <v>0</v>
      </c>
      <c r="BL160" s="14" t="s">
        <v>195</v>
      </c>
      <c r="BM160" s="228" t="s">
        <v>239</v>
      </c>
    </row>
    <row r="161" s="2" customFormat="1" ht="37.8" customHeight="1">
      <c r="A161" s="29"/>
      <c r="B161" s="30"/>
      <c r="C161" s="218" t="s">
        <v>240</v>
      </c>
      <c r="D161" s="218" t="s">
        <v>130</v>
      </c>
      <c r="E161" s="219" t="s">
        <v>241</v>
      </c>
      <c r="F161" s="220" t="s">
        <v>242</v>
      </c>
      <c r="G161" s="221" t="s">
        <v>176</v>
      </c>
      <c r="H161" s="222">
        <v>2</v>
      </c>
      <c r="I161" s="222">
        <v>0</v>
      </c>
      <c r="J161" s="222">
        <f>ROUND(I161*H161,3)</f>
        <v>0</v>
      </c>
      <c r="K161" s="223"/>
      <c r="L161" s="35"/>
      <c r="M161" s="224" t="s">
        <v>1</v>
      </c>
      <c r="N161" s="225" t="s">
        <v>36</v>
      </c>
      <c r="O161" s="226">
        <v>1.2250099999999999</v>
      </c>
      <c r="P161" s="226">
        <f>O161*H161</f>
        <v>2.4500199999999999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8" t="s">
        <v>195</v>
      </c>
      <c r="AT161" s="228" t="s">
        <v>130</v>
      </c>
      <c r="AU161" s="228" t="s">
        <v>135</v>
      </c>
      <c r="AY161" s="14" t="s">
        <v>127</v>
      </c>
      <c r="BE161" s="229">
        <f>IF(N161="základná",J161,0)</f>
        <v>0</v>
      </c>
      <c r="BF161" s="229">
        <f>IF(N161="znížená",J161,0)</f>
        <v>0</v>
      </c>
      <c r="BG161" s="229">
        <f>IF(N161="zákl. prenesená",J161,0)</f>
        <v>0</v>
      </c>
      <c r="BH161" s="229">
        <f>IF(N161="zníž. prenesená",J161,0)</f>
        <v>0</v>
      </c>
      <c r="BI161" s="229">
        <f>IF(N161="nulová",J161,0)</f>
        <v>0</v>
      </c>
      <c r="BJ161" s="14" t="s">
        <v>135</v>
      </c>
      <c r="BK161" s="230">
        <f>ROUND(I161*H161,3)</f>
        <v>0</v>
      </c>
      <c r="BL161" s="14" t="s">
        <v>195</v>
      </c>
      <c r="BM161" s="228" t="s">
        <v>243</v>
      </c>
    </row>
    <row r="162" s="2" customFormat="1" ht="24.15" customHeight="1">
      <c r="A162" s="29"/>
      <c r="B162" s="30"/>
      <c r="C162" s="231" t="s">
        <v>244</v>
      </c>
      <c r="D162" s="231" t="s">
        <v>231</v>
      </c>
      <c r="E162" s="232" t="s">
        <v>245</v>
      </c>
      <c r="F162" s="233" t="s">
        <v>246</v>
      </c>
      <c r="G162" s="234" t="s">
        <v>176</v>
      </c>
      <c r="H162" s="235">
        <v>2</v>
      </c>
      <c r="I162" s="235">
        <v>0</v>
      </c>
      <c r="J162" s="235">
        <f>ROUND(I162*H162,3)</f>
        <v>0</v>
      </c>
      <c r="K162" s="236"/>
      <c r="L162" s="237"/>
      <c r="M162" s="238" t="s">
        <v>1</v>
      </c>
      <c r="N162" s="239" t="s">
        <v>36</v>
      </c>
      <c r="O162" s="226">
        <v>0</v>
      </c>
      <c r="P162" s="226">
        <f>O162*H162</f>
        <v>0</v>
      </c>
      <c r="Q162" s="226">
        <v>0.001</v>
      </c>
      <c r="R162" s="226">
        <f>Q162*H162</f>
        <v>0.002</v>
      </c>
      <c r="S162" s="226">
        <v>0</v>
      </c>
      <c r="T162" s="227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228" t="s">
        <v>234</v>
      </c>
      <c r="AT162" s="228" t="s">
        <v>231</v>
      </c>
      <c r="AU162" s="228" t="s">
        <v>135</v>
      </c>
      <c r="AY162" s="14" t="s">
        <v>127</v>
      </c>
      <c r="BE162" s="229">
        <f>IF(N162="základná",J162,0)</f>
        <v>0</v>
      </c>
      <c r="BF162" s="229">
        <f>IF(N162="znížená",J162,0)</f>
        <v>0</v>
      </c>
      <c r="BG162" s="229">
        <f>IF(N162="zákl. prenesená",J162,0)</f>
        <v>0</v>
      </c>
      <c r="BH162" s="229">
        <f>IF(N162="zníž. prenesená",J162,0)</f>
        <v>0</v>
      </c>
      <c r="BI162" s="229">
        <f>IF(N162="nulová",J162,0)</f>
        <v>0</v>
      </c>
      <c r="BJ162" s="14" t="s">
        <v>135</v>
      </c>
      <c r="BK162" s="230">
        <f>ROUND(I162*H162,3)</f>
        <v>0</v>
      </c>
      <c r="BL162" s="14" t="s">
        <v>195</v>
      </c>
      <c r="BM162" s="228" t="s">
        <v>247</v>
      </c>
    </row>
    <row r="163" s="2" customFormat="1" ht="24.15" customHeight="1">
      <c r="A163" s="29"/>
      <c r="B163" s="30"/>
      <c r="C163" s="231" t="s">
        <v>248</v>
      </c>
      <c r="D163" s="231" t="s">
        <v>231</v>
      </c>
      <c r="E163" s="232" t="s">
        <v>249</v>
      </c>
      <c r="F163" s="233" t="s">
        <v>250</v>
      </c>
      <c r="G163" s="234" t="s">
        <v>176</v>
      </c>
      <c r="H163" s="235">
        <v>2</v>
      </c>
      <c r="I163" s="235">
        <v>0</v>
      </c>
      <c r="J163" s="235">
        <f>ROUND(I163*H163,3)</f>
        <v>0</v>
      </c>
      <c r="K163" s="236"/>
      <c r="L163" s="237"/>
      <c r="M163" s="238" t="s">
        <v>1</v>
      </c>
      <c r="N163" s="239" t="s">
        <v>36</v>
      </c>
      <c r="O163" s="226">
        <v>0</v>
      </c>
      <c r="P163" s="226">
        <f>O163*H163</f>
        <v>0</v>
      </c>
      <c r="Q163" s="226">
        <v>0.025000000000000001</v>
      </c>
      <c r="R163" s="226">
        <f>Q163*H163</f>
        <v>0.050000000000000003</v>
      </c>
      <c r="S163" s="226">
        <v>0</v>
      </c>
      <c r="T163" s="227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228" t="s">
        <v>234</v>
      </c>
      <c r="AT163" s="228" t="s">
        <v>231</v>
      </c>
      <c r="AU163" s="228" t="s">
        <v>135</v>
      </c>
      <c r="AY163" s="14" t="s">
        <v>127</v>
      </c>
      <c r="BE163" s="229">
        <f>IF(N163="základná",J163,0)</f>
        <v>0</v>
      </c>
      <c r="BF163" s="229">
        <f>IF(N163="znížená",J163,0)</f>
        <v>0</v>
      </c>
      <c r="BG163" s="229">
        <f>IF(N163="zákl. prenesená",J163,0)</f>
        <v>0</v>
      </c>
      <c r="BH163" s="229">
        <f>IF(N163="zníž. prenesená",J163,0)</f>
        <v>0</v>
      </c>
      <c r="BI163" s="229">
        <f>IF(N163="nulová",J163,0)</f>
        <v>0</v>
      </c>
      <c r="BJ163" s="14" t="s">
        <v>135</v>
      </c>
      <c r="BK163" s="230">
        <f>ROUND(I163*H163,3)</f>
        <v>0</v>
      </c>
      <c r="BL163" s="14" t="s">
        <v>195</v>
      </c>
      <c r="BM163" s="228" t="s">
        <v>251</v>
      </c>
    </row>
    <row r="164" s="2" customFormat="1" ht="21.75" customHeight="1">
      <c r="A164" s="29"/>
      <c r="B164" s="30"/>
      <c r="C164" s="218" t="s">
        <v>252</v>
      </c>
      <c r="D164" s="218" t="s">
        <v>130</v>
      </c>
      <c r="E164" s="219" t="s">
        <v>253</v>
      </c>
      <c r="F164" s="220" t="s">
        <v>254</v>
      </c>
      <c r="G164" s="221" t="s">
        <v>176</v>
      </c>
      <c r="H164" s="222">
        <v>2</v>
      </c>
      <c r="I164" s="222">
        <v>0</v>
      </c>
      <c r="J164" s="222">
        <f>ROUND(I164*H164,3)</f>
        <v>0</v>
      </c>
      <c r="K164" s="223"/>
      <c r="L164" s="35"/>
      <c r="M164" s="224" t="s">
        <v>1</v>
      </c>
      <c r="N164" s="225" t="s">
        <v>36</v>
      </c>
      <c r="O164" s="226">
        <v>3.0437699999999999</v>
      </c>
      <c r="P164" s="226">
        <f>O164*H164</f>
        <v>6.0875399999999997</v>
      </c>
      <c r="Q164" s="226">
        <v>0.00045399999999999998</v>
      </c>
      <c r="R164" s="226">
        <f>Q164*H164</f>
        <v>0.00090799999999999995</v>
      </c>
      <c r="S164" s="226">
        <v>0</v>
      </c>
      <c r="T164" s="227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228" t="s">
        <v>195</v>
      </c>
      <c r="AT164" s="228" t="s">
        <v>130</v>
      </c>
      <c r="AU164" s="228" t="s">
        <v>135</v>
      </c>
      <c r="AY164" s="14" t="s">
        <v>127</v>
      </c>
      <c r="BE164" s="229">
        <f>IF(N164="základná",J164,0)</f>
        <v>0</v>
      </c>
      <c r="BF164" s="229">
        <f>IF(N164="znížená",J164,0)</f>
        <v>0</v>
      </c>
      <c r="BG164" s="229">
        <f>IF(N164="zákl. prenesená",J164,0)</f>
        <v>0</v>
      </c>
      <c r="BH164" s="229">
        <f>IF(N164="zníž. prenesená",J164,0)</f>
        <v>0</v>
      </c>
      <c r="BI164" s="229">
        <f>IF(N164="nulová",J164,0)</f>
        <v>0</v>
      </c>
      <c r="BJ164" s="14" t="s">
        <v>135</v>
      </c>
      <c r="BK164" s="230">
        <f>ROUND(I164*H164,3)</f>
        <v>0</v>
      </c>
      <c r="BL164" s="14" t="s">
        <v>195</v>
      </c>
      <c r="BM164" s="228" t="s">
        <v>255</v>
      </c>
    </row>
    <row r="165" s="2" customFormat="1" ht="44.25" customHeight="1">
      <c r="A165" s="29"/>
      <c r="B165" s="30"/>
      <c r="C165" s="231" t="s">
        <v>256</v>
      </c>
      <c r="D165" s="231" t="s">
        <v>231</v>
      </c>
      <c r="E165" s="232" t="s">
        <v>257</v>
      </c>
      <c r="F165" s="233" t="s">
        <v>258</v>
      </c>
      <c r="G165" s="234" t="s">
        <v>176</v>
      </c>
      <c r="H165" s="235">
        <v>2</v>
      </c>
      <c r="I165" s="235">
        <v>0</v>
      </c>
      <c r="J165" s="235">
        <f>ROUND(I165*H165,3)</f>
        <v>0</v>
      </c>
      <c r="K165" s="236"/>
      <c r="L165" s="237"/>
      <c r="M165" s="238" t="s">
        <v>1</v>
      </c>
      <c r="N165" s="239" t="s">
        <v>36</v>
      </c>
      <c r="O165" s="226">
        <v>0</v>
      </c>
      <c r="P165" s="226">
        <f>O165*H165</f>
        <v>0</v>
      </c>
      <c r="Q165" s="226">
        <v>0.014999999999999999</v>
      </c>
      <c r="R165" s="226">
        <f>Q165*H165</f>
        <v>0.029999999999999999</v>
      </c>
      <c r="S165" s="226">
        <v>0</v>
      </c>
      <c r="T165" s="227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228" t="s">
        <v>234</v>
      </c>
      <c r="AT165" s="228" t="s">
        <v>231</v>
      </c>
      <c r="AU165" s="228" t="s">
        <v>135</v>
      </c>
      <c r="AY165" s="14" t="s">
        <v>127</v>
      </c>
      <c r="BE165" s="229">
        <f>IF(N165="základná",J165,0)</f>
        <v>0</v>
      </c>
      <c r="BF165" s="229">
        <f>IF(N165="znížená",J165,0)</f>
        <v>0</v>
      </c>
      <c r="BG165" s="229">
        <f>IF(N165="zákl. prenesená",J165,0)</f>
        <v>0</v>
      </c>
      <c r="BH165" s="229">
        <f>IF(N165="zníž. prenesená",J165,0)</f>
        <v>0</v>
      </c>
      <c r="BI165" s="229">
        <f>IF(N165="nulová",J165,0)</f>
        <v>0</v>
      </c>
      <c r="BJ165" s="14" t="s">
        <v>135</v>
      </c>
      <c r="BK165" s="230">
        <f>ROUND(I165*H165,3)</f>
        <v>0</v>
      </c>
      <c r="BL165" s="14" t="s">
        <v>195</v>
      </c>
      <c r="BM165" s="228" t="s">
        <v>259</v>
      </c>
    </row>
    <row r="166" s="2" customFormat="1" ht="24.15" customHeight="1">
      <c r="A166" s="29"/>
      <c r="B166" s="30"/>
      <c r="C166" s="218" t="s">
        <v>260</v>
      </c>
      <c r="D166" s="218" t="s">
        <v>130</v>
      </c>
      <c r="E166" s="219" t="s">
        <v>261</v>
      </c>
      <c r="F166" s="220" t="s">
        <v>262</v>
      </c>
      <c r="G166" s="221" t="s">
        <v>181</v>
      </c>
      <c r="H166" s="222">
        <v>0.435</v>
      </c>
      <c r="I166" s="222">
        <v>0</v>
      </c>
      <c r="J166" s="222">
        <f>ROUND(I166*H166,3)</f>
        <v>0</v>
      </c>
      <c r="K166" s="223"/>
      <c r="L166" s="35"/>
      <c r="M166" s="224" t="s">
        <v>1</v>
      </c>
      <c r="N166" s="225" t="s">
        <v>36</v>
      </c>
      <c r="O166" s="226">
        <v>2.3140000000000001</v>
      </c>
      <c r="P166" s="226">
        <f>O166*H166</f>
        <v>1.0065900000000001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228" t="s">
        <v>195</v>
      </c>
      <c r="AT166" s="228" t="s">
        <v>130</v>
      </c>
      <c r="AU166" s="228" t="s">
        <v>135</v>
      </c>
      <c r="AY166" s="14" t="s">
        <v>127</v>
      </c>
      <c r="BE166" s="229">
        <f>IF(N166="základná",J166,0)</f>
        <v>0</v>
      </c>
      <c r="BF166" s="229">
        <f>IF(N166="znížená",J166,0)</f>
        <v>0</v>
      </c>
      <c r="BG166" s="229">
        <f>IF(N166="zákl. prenesená",J166,0)</f>
        <v>0</v>
      </c>
      <c r="BH166" s="229">
        <f>IF(N166="zníž. prenesená",J166,0)</f>
        <v>0</v>
      </c>
      <c r="BI166" s="229">
        <f>IF(N166="nulová",J166,0)</f>
        <v>0</v>
      </c>
      <c r="BJ166" s="14" t="s">
        <v>135</v>
      </c>
      <c r="BK166" s="230">
        <f>ROUND(I166*H166,3)</f>
        <v>0</v>
      </c>
      <c r="BL166" s="14" t="s">
        <v>195</v>
      </c>
      <c r="BM166" s="228" t="s">
        <v>263</v>
      </c>
    </row>
    <row r="167" s="12" customFormat="1" ht="22.8" customHeight="1">
      <c r="A167" s="12"/>
      <c r="B167" s="203"/>
      <c r="C167" s="204"/>
      <c r="D167" s="205" t="s">
        <v>69</v>
      </c>
      <c r="E167" s="216" t="s">
        <v>264</v>
      </c>
      <c r="F167" s="216" t="s">
        <v>265</v>
      </c>
      <c r="G167" s="204"/>
      <c r="H167" s="204"/>
      <c r="I167" s="204"/>
      <c r="J167" s="217">
        <f>BK167</f>
        <v>0</v>
      </c>
      <c r="K167" s="204"/>
      <c r="L167" s="208"/>
      <c r="M167" s="209"/>
      <c r="N167" s="210"/>
      <c r="O167" s="210"/>
      <c r="P167" s="211">
        <f>SUM(P168:P169)</f>
        <v>6.6015300000000003</v>
      </c>
      <c r="Q167" s="210"/>
      <c r="R167" s="211">
        <f>SUM(R168:R169)</f>
        <v>0</v>
      </c>
      <c r="S167" s="210"/>
      <c r="T167" s="212">
        <f>SUM(T168:T169)</f>
        <v>0.25872000000000001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135</v>
      </c>
      <c r="AT167" s="214" t="s">
        <v>69</v>
      </c>
      <c r="AU167" s="214" t="s">
        <v>78</v>
      </c>
      <c r="AY167" s="213" t="s">
        <v>127</v>
      </c>
      <c r="BK167" s="215">
        <f>SUM(BK168:BK169)</f>
        <v>0</v>
      </c>
    </row>
    <row r="168" s="2" customFormat="1" ht="24.15" customHeight="1">
      <c r="A168" s="29"/>
      <c r="B168" s="30"/>
      <c r="C168" s="218" t="s">
        <v>266</v>
      </c>
      <c r="D168" s="218" t="s">
        <v>130</v>
      </c>
      <c r="E168" s="219" t="s">
        <v>267</v>
      </c>
      <c r="F168" s="220" t="s">
        <v>268</v>
      </c>
      <c r="G168" s="221" t="s">
        <v>139</v>
      </c>
      <c r="H168" s="222">
        <v>11.76</v>
      </c>
      <c r="I168" s="222">
        <v>0</v>
      </c>
      <c r="J168" s="222">
        <f>ROUND(I168*H168,3)</f>
        <v>0</v>
      </c>
      <c r="K168" s="223"/>
      <c r="L168" s="35"/>
      <c r="M168" s="224" t="s">
        <v>1</v>
      </c>
      <c r="N168" s="225" t="s">
        <v>36</v>
      </c>
      <c r="O168" s="226">
        <v>0.52700000000000002</v>
      </c>
      <c r="P168" s="226">
        <f>O168*H168</f>
        <v>6.1975199999999999</v>
      </c>
      <c r="Q168" s="226">
        <v>0</v>
      </c>
      <c r="R168" s="226">
        <f>Q168*H168</f>
        <v>0</v>
      </c>
      <c r="S168" s="226">
        <v>0.021999999999999999</v>
      </c>
      <c r="T168" s="227">
        <f>S168*H168</f>
        <v>0.25872000000000001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8" t="s">
        <v>195</v>
      </c>
      <c r="AT168" s="228" t="s">
        <v>130</v>
      </c>
      <c r="AU168" s="228" t="s">
        <v>135</v>
      </c>
      <c r="AY168" s="14" t="s">
        <v>127</v>
      </c>
      <c r="BE168" s="229">
        <f>IF(N168="základná",J168,0)</f>
        <v>0</v>
      </c>
      <c r="BF168" s="229">
        <f>IF(N168="znížená",J168,0)</f>
        <v>0</v>
      </c>
      <c r="BG168" s="229">
        <f>IF(N168="zákl. prenesená",J168,0)</f>
        <v>0</v>
      </c>
      <c r="BH168" s="229">
        <f>IF(N168="zníž. prenesená",J168,0)</f>
        <v>0</v>
      </c>
      <c r="BI168" s="229">
        <f>IF(N168="nulová",J168,0)</f>
        <v>0</v>
      </c>
      <c r="BJ168" s="14" t="s">
        <v>135</v>
      </c>
      <c r="BK168" s="230">
        <f>ROUND(I168*H168,3)</f>
        <v>0</v>
      </c>
      <c r="BL168" s="14" t="s">
        <v>195</v>
      </c>
      <c r="BM168" s="228" t="s">
        <v>269</v>
      </c>
    </row>
    <row r="169" s="2" customFormat="1" ht="24.15" customHeight="1">
      <c r="A169" s="29"/>
      <c r="B169" s="30"/>
      <c r="C169" s="218" t="s">
        <v>234</v>
      </c>
      <c r="D169" s="218" t="s">
        <v>130</v>
      </c>
      <c r="E169" s="219" t="s">
        <v>270</v>
      </c>
      <c r="F169" s="220" t="s">
        <v>271</v>
      </c>
      <c r="G169" s="221" t="s">
        <v>181</v>
      </c>
      <c r="H169" s="222">
        <v>0.13400000000000001</v>
      </c>
      <c r="I169" s="222">
        <v>0</v>
      </c>
      <c r="J169" s="222">
        <f>ROUND(I169*H169,3)</f>
        <v>0</v>
      </c>
      <c r="K169" s="223"/>
      <c r="L169" s="35"/>
      <c r="M169" s="224" t="s">
        <v>1</v>
      </c>
      <c r="N169" s="225" t="s">
        <v>36</v>
      </c>
      <c r="O169" s="226">
        <v>3.0150000000000001</v>
      </c>
      <c r="P169" s="226">
        <f>O169*H169</f>
        <v>0.40401000000000004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228" t="s">
        <v>195</v>
      </c>
      <c r="AT169" s="228" t="s">
        <v>130</v>
      </c>
      <c r="AU169" s="228" t="s">
        <v>135</v>
      </c>
      <c r="AY169" s="14" t="s">
        <v>127</v>
      </c>
      <c r="BE169" s="229">
        <f>IF(N169="základná",J169,0)</f>
        <v>0</v>
      </c>
      <c r="BF169" s="229">
        <f>IF(N169="znížená",J169,0)</f>
        <v>0</v>
      </c>
      <c r="BG169" s="229">
        <f>IF(N169="zákl. prenesená",J169,0)</f>
        <v>0</v>
      </c>
      <c r="BH169" s="229">
        <f>IF(N169="zníž. prenesená",J169,0)</f>
        <v>0</v>
      </c>
      <c r="BI169" s="229">
        <f>IF(N169="nulová",J169,0)</f>
        <v>0</v>
      </c>
      <c r="BJ169" s="14" t="s">
        <v>135</v>
      </c>
      <c r="BK169" s="230">
        <f>ROUND(I169*H169,3)</f>
        <v>0</v>
      </c>
      <c r="BL169" s="14" t="s">
        <v>195</v>
      </c>
      <c r="BM169" s="228" t="s">
        <v>272</v>
      </c>
    </row>
    <row r="170" s="12" customFormat="1" ht="22.8" customHeight="1">
      <c r="A170" s="12"/>
      <c r="B170" s="203"/>
      <c r="C170" s="204"/>
      <c r="D170" s="205" t="s">
        <v>69</v>
      </c>
      <c r="E170" s="216" t="s">
        <v>273</v>
      </c>
      <c r="F170" s="216" t="s">
        <v>274</v>
      </c>
      <c r="G170" s="204"/>
      <c r="H170" s="204"/>
      <c r="I170" s="204"/>
      <c r="J170" s="217">
        <f>BK170</f>
        <v>0</v>
      </c>
      <c r="K170" s="204"/>
      <c r="L170" s="208"/>
      <c r="M170" s="209"/>
      <c r="N170" s="210"/>
      <c r="O170" s="210"/>
      <c r="P170" s="211">
        <f>SUM(P171:P173)</f>
        <v>4.7519808000000001</v>
      </c>
      <c r="Q170" s="210"/>
      <c r="R170" s="211">
        <f>SUM(R171:R173)</f>
        <v>0.043500899999999995</v>
      </c>
      <c r="S170" s="210"/>
      <c r="T170" s="212">
        <f>SUM(T171:T173)</f>
        <v>0.01176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135</v>
      </c>
      <c r="AT170" s="214" t="s">
        <v>69</v>
      </c>
      <c r="AU170" s="214" t="s">
        <v>78</v>
      </c>
      <c r="AY170" s="213" t="s">
        <v>127</v>
      </c>
      <c r="BK170" s="215">
        <f>SUM(BK171:BK173)</f>
        <v>0</v>
      </c>
    </row>
    <row r="171" s="2" customFormat="1" ht="21.75" customHeight="1">
      <c r="A171" s="29"/>
      <c r="B171" s="30"/>
      <c r="C171" s="218" t="s">
        <v>275</v>
      </c>
      <c r="D171" s="218" t="s">
        <v>130</v>
      </c>
      <c r="E171" s="219" t="s">
        <v>276</v>
      </c>
      <c r="F171" s="220" t="s">
        <v>277</v>
      </c>
      <c r="G171" s="221" t="s">
        <v>139</v>
      </c>
      <c r="H171" s="222">
        <v>11.76</v>
      </c>
      <c r="I171" s="222">
        <v>0</v>
      </c>
      <c r="J171" s="222">
        <f>ROUND(I171*H171,3)</f>
        <v>0</v>
      </c>
      <c r="K171" s="223"/>
      <c r="L171" s="35"/>
      <c r="M171" s="224" t="s">
        <v>1</v>
      </c>
      <c r="N171" s="225" t="s">
        <v>36</v>
      </c>
      <c r="O171" s="226">
        <v>0.095000000000000001</v>
      </c>
      <c r="P171" s="226">
        <f>O171*H171</f>
        <v>1.1172</v>
      </c>
      <c r="Q171" s="226">
        <v>0</v>
      </c>
      <c r="R171" s="226">
        <f>Q171*H171</f>
        <v>0</v>
      </c>
      <c r="S171" s="226">
        <v>0.001</v>
      </c>
      <c r="T171" s="227">
        <f>S171*H171</f>
        <v>0.01176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8" t="s">
        <v>195</v>
      </c>
      <c r="AT171" s="228" t="s">
        <v>130</v>
      </c>
      <c r="AU171" s="228" t="s">
        <v>135</v>
      </c>
      <c r="AY171" s="14" t="s">
        <v>127</v>
      </c>
      <c r="BE171" s="229">
        <f>IF(N171="základná",J171,0)</f>
        <v>0</v>
      </c>
      <c r="BF171" s="229">
        <f>IF(N171="znížená",J171,0)</f>
        <v>0</v>
      </c>
      <c r="BG171" s="229">
        <f>IF(N171="zákl. prenesená",J171,0)</f>
        <v>0</v>
      </c>
      <c r="BH171" s="229">
        <f>IF(N171="zníž. prenesená",J171,0)</f>
        <v>0</v>
      </c>
      <c r="BI171" s="229">
        <f>IF(N171="nulová",J171,0)</f>
        <v>0</v>
      </c>
      <c r="BJ171" s="14" t="s">
        <v>135</v>
      </c>
      <c r="BK171" s="230">
        <f>ROUND(I171*H171,3)</f>
        <v>0</v>
      </c>
      <c r="BL171" s="14" t="s">
        <v>195</v>
      </c>
      <c r="BM171" s="228" t="s">
        <v>278</v>
      </c>
    </row>
    <row r="172" s="2" customFormat="1" ht="24.15" customHeight="1">
      <c r="A172" s="29"/>
      <c r="B172" s="30"/>
      <c r="C172" s="218" t="s">
        <v>279</v>
      </c>
      <c r="D172" s="218" t="s">
        <v>130</v>
      </c>
      <c r="E172" s="219" t="s">
        <v>280</v>
      </c>
      <c r="F172" s="220" t="s">
        <v>281</v>
      </c>
      <c r="G172" s="221" t="s">
        <v>139</v>
      </c>
      <c r="H172" s="222">
        <v>11.76</v>
      </c>
      <c r="I172" s="222">
        <v>0</v>
      </c>
      <c r="J172" s="222">
        <f>ROUND(I172*H172,3)</f>
        <v>0</v>
      </c>
      <c r="K172" s="223"/>
      <c r="L172" s="35"/>
      <c r="M172" s="224" t="s">
        <v>1</v>
      </c>
      <c r="N172" s="225" t="s">
        <v>36</v>
      </c>
      <c r="O172" s="226">
        <v>0.30908000000000002</v>
      </c>
      <c r="P172" s="226">
        <f>O172*H172</f>
        <v>3.6347808000000001</v>
      </c>
      <c r="Q172" s="226">
        <v>0.00029999999999999997</v>
      </c>
      <c r="R172" s="226">
        <f>Q172*H172</f>
        <v>0.0035279999999999995</v>
      </c>
      <c r="S172" s="226">
        <v>0</v>
      </c>
      <c r="T172" s="227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228" t="s">
        <v>195</v>
      </c>
      <c r="AT172" s="228" t="s">
        <v>130</v>
      </c>
      <c r="AU172" s="228" t="s">
        <v>135</v>
      </c>
      <c r="AY172" s="14" t="s">
        <v>127</v>
      </c>
      <c r="BE172" s="229">
        <f>IF(N172="základná",J172,0)</f>
        <v>0</v>
      </c>
      <c r="BF172" s="229">
        <f>IF(N172="znížená",J172,0)</f>
        <v>0</v>
      </c>
      <c r="BG172" s="229">
        <f>IF(N172="zákl. prenesená",J172,0)</f>
        <v>0</v>
      </c>
      <c r="BH172" s="229">
        <f>IF(N172="zníž. prenesená",J172,0)</f>
        <v>0</v>
      </c>
      <c r="BI172" s="229">
        <f>IF(N172="nulová",J172,0)</f>
        <v>0</v>
      </c>
      <c r="BJ172" s="14" t="s">
        <v>135</v>
      </c>
      <c r="BK172" s="230">
        <f>ROUND(I172*H172,3)</f>
        <v>0</v>
      </c>
      <c r="BL172" s="14" t="s">
        <v>195</v>
      </c>
      <c r="BM172" s="228" t="s">
        <v>282</v>
      </c>
    </row>
    <row r="173" s="2" customFormat="1" ht="24.15" customHeight="1">
      <c r="A173" s="29"/>
      <c r="B173" s="30"/>
      <c r="C173" s="231" t="s">
        <v>283</v>
      </c>
      <c r="D173" s="231" t="s">
        <v>231</v>
      </c>
      <c r="E173" s="232" t="s">
        <v>284</v>
      </c>
      <c r="F173" s="233" t="s">
        <v>285</v>
      </c>
      <c r="G173" s="234" t="s">
        <v>139</v>
      </c>
      <c r="H173" s="235">
        <v>12.113</v>
      </c>
      <c r="I173" s="235">
        <v>0</v>
      </c>
      <c r="J173" s="235">
        <f>ROUND(I173*H173,3)</f>
        <v>0</v>
      </c>
      <c r="K173" s="236"/>
      <c r="L173" s="237"/>
      <c r="M173" s="238" t="s">
        <v>1</v>
      </c>
      <c r="N173" s="239" t="s">
        <v>36</v>
      </c>
      <c r="O173" s="226">
        <v>0</v>
      </c>
      <c r="P173" s="226">
        <f>O173*H173</f>
        <v>0</v>
      </c>
      <c r="Q173" s="226">
        <v>0.0033</v>
      </c>
      <c r="R173" s="226">
        <f>Q173*H173</f>
        <v>0.039972899999999999</v>
      </c>
      <c r="S173" s="226">
        <v>0</v>
      </c>
      <c r="T173" s="227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228" t="s">
        <v>234</v>
      </c>
      <c r="AT173" s="228" t="s">
        <v>231</v>
      </c>
      <c r="AU173" s="228" t="s">
        <v>135</v>
      </c>
      <c r="AY173" s="14" t="s">
        <v>127</v>
      </c>
      <c r="BE173" s="229">
        <f>IF(N173="základná",J173,0)</f>
        <v>0</v>
      </c>
      <c r="BF173" s="229">
        <f>IF(N173="znížená",J173,0)</f>
        <v>0</v>
      </c>
      <c r="BG173" s="229">
        <f>IF(N173="zákl. prenesená",J173,0)</f>
        <v>0</v>
      </c>
      <c r="BH173" s="229">
        <f>IF(N173="zníž. prenesená",J173,0)</f>
        <v>0</v>
      </c>
      <c r="BI173" s="229">
        <f>IF(N173="nulová",J173,0)</f>
        <v>0</v>
      </c>
      <c r="BJ173" s="14" t="s">
        <v>135</v>
      </c>
      <c r="BK173" s="230">
        <f>ROUND(I173*H173,3)</f>
        <v>0</v>
      </c>
      <c r="BL173" s="14" t="s">
        <v>195</v>
      </c>
      <c r="BM173" s="228" t="s">
        <v>286</v>
      </c>
    </row>
    <row r="174" s="12" customFormat="1" ht="22.8" customHeight="1">
      <c r="A174" s="12"/>
      <c r="B174" s="203"/>
      <c r="C174" s="204"/>
      <c r="D174" s="205" t="s">
        <v>69</v>
      </c>
      <c r="E174" s="216" t="s">
        <v>287</v>
      </c>
      <c r="F174" s="216" t="s">
        <v>288</v>
      </c>
      <c r="G174" s="204"/>
      <c r="H174" s="204"/>
      <c r="I174" s="204"/>
      <c r="J174" s="217">
        <f>BK174</f>
        <v>0</v>
      </c>
      <c r="K174" s="204"/>
      <c r="L174" s="208"/>
      <c r="M174" s="209"/>
      <c r="N174" s="210"/>
      <c r="O174" s="210"/>
      <c r="P174" s="211">
        <f>P175</f>
        <v>0.46135999999999999</v>
      </c>
      <c r="Q174" s="210"/>
      <c r="R174" s="211">
        <f>R175</f>
        <v>0.0067043199999999997</v>
      </c>
      <c r="S174" s="210"/>
      <c r="T174" s="212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3" t="s">
        <v>135</v>
      </c>
      <c r="AT174" s="214" t="s">
        <v>69</v>
      </c>
      <c r="AU174" s="214" t="s">
        <v>78</v>
      </c>
      <c r="AY174" s="213" t="s">
        <v>127</v>
      </c>
      <c r="BK174" s="215">
        <f>BK175</f>
        <v>0</v>
      </c>
    </row>
    <row r="175" s="2" customFormat="1" ht="37.8" customHeight="1">
      <c r="A175" s="29"/>
      <c r="B175" s="30"/>
      <c r="C175" s="218" t="s">
        <v>289</v>
      </c>
      <c r="D175" s="218" t="s">
        <v>130</v>
      </c>
      <c r="E175" s="219" t="s">
        <v>290</v>
      </c>
      <c r="F175" s="220" t="s">
        <v>291</v>
      </c>
      <c r="G175" s="221" t="s">
        <v>139</v>
      </c>
      <c r="H175" s="222">
        <v>36.5</v>
      </c>
      <c r="I175" s="222">
        <v>0</v>
      </c>
      <c r="J175" s="222">
        <f>ROUND(I175*H175,3)</f>
        <v>0</v>
      </c>
      <c r="K175" s="223"/>
      <c r="L175" s="35"/>
      <c r="M175" s="224" t="s">
        <v>1</v>
      </c>
      <c r="N175" s="225" t="s">
        <v>36</v>
      </c>
      <c r="O175" s="226">
        <v>0.01264</v>
      </c>
      <c r="P175" s="226">
        <f>O175*H175</f>
        <v>0.46135999999999999</v>
      </c>
      <c r="Q175" s="226">
        <v>0.00018368</v>
      </c>
      <c r="R175" s="226">
        <f>Q175*H175</f>
        <v>0.0067043199999999997</v>
      </c>
      <c r="S175" s="226">
        <v>0</v>
      </c>
      <c r="T175" s="227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228" t="s">
        <v>195</v>
      </c>
      <c r="AT175" s="228" t="s">
        <v>130</v>
      </c>
      <c r="AU175" s="228" t="s">
        <v>135</v>
      </c>
      <c r="AY175" s="14" t="s">
        <v>127</v>
      </c>
      <c r="BE175" s="229">
        <f>IF(N175="základná",J175,0)</f>
        <v>0</v>
      </c>
      <c r="BF175" s="229">
        <f>IF(N175="znížená",J175,0)</f>
        <v>0</v>
      </c>
      <c r="BG175" s="229">
        <f>IF(N175="zákl. prenesená",J175,0)</f>
        <v>0</v>
      </c>
      <c r="BH175" s="229">
        <f>IF(N175="zníž. prenesená",J175,0)</f>
        <v>0</v>
      </c>
      <c r="BI175" s="229">
        <f>IF(N175="nulová",J175,0)</f>
        <v>0</v>
      </c>
      <c r="BJ175" s="14" t="s">
        <v>135</v>
      </c>
      <c r="BK175" s="230">
        <f>ROUND(I175*H175,3)</f>
        <v>0</v>
      </c>
      <c r="BL175" s="14" t="s">
        <v>195</v>
      </c>
      <c r="BM175" s="228" t="s">
        <v>292</v>
      </c>
    </row>
    <row r="176" s="12" customFormat="1" ht="25.92" customHeight="1">
      <c r="A176" s="12"/>
      <c r="B176" s="203"/>
      <c r="C176" s="204"/>
      <c r="D176" s="205" t="s">
        <v>69</v>
      </c>
      <c r="E176" s="206" t="s">
        <v>231</v>
      </c>
      <c r="F176" s="206" t="s">
        <v>293</v>
      </c>
      <c r="G176" s="204"/>
      <c r="H176" s="204"/>
      <c r="I176" s="204"/>
      <c r="J176" s="207">
        <f>BK176</f>
        <v>0</v>
      </c>
      <c r="K176" s="204"/>
      <c r="L176" s="208"/>
      <c r="M176" s="209"/>
      <c r="N176" s="210"/>
      <c r="O176" s="210"/>
      <c r="P176" s="211">
        <f>P177</f>
        <v>1.02</v>
      </c>
      <c r="Q176" s="210"/>
      <c r="R176" s="211">
        <f>R177</f>
        <v>0.0025000000000000001</v>
      </c>
      <c r="S176" s="210"/>
      <c r="T176" s="212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141</v>
      </c>
      <c r="AT176" s="214" t="s">
        <v>69</v>
      </c>
      <c r="AU176" s="214" t="s">
        <v>70</v>
      </c>
      <c r="AY176" s="213" t="s">
        <v>127</v>
      </c>
      <c r="BK176" s="215">
        <f>BK177</f>
        <v>0</v>
      </c>
    </row>
    <row r="177" s="12" customFormat="1" ht="22.8" customHeight="1">
      <c r="A177" s="12"/>
      <c r="B177" s="203"/>
      <c r="C177" s="204"/>
      <c r="D177" s="205" t="s">
        <v>69</v>
      </c>
      <c r="E177" s="216" t="s">
        <v>294</v>
      </c>
      <c r="F177" s="216" t="s">
        <v>295</v>
      </c>
      <c r="G177" s="204"/>
      <c r="H177" s="204"/>
      <c r="I177" s="204"/>
      <c r="J177" s="217">
        <f>BK177</f>
        <v>0</v>
      </c>
      <c r="K177" s="204"/>
      <c r="L177" s="208"/>
      <c r="M177" s="209"/>
      <c r="N177" s="210"/>
      <c r="O177" s="210"/>
      <c r="P177" s="211">
        <f>SUM(P178:P180)</f>
        <v>1.02</v>
      </c>
      <c r="Q177" s="210"/>
      <c r="R177" s="211">
        <f>SUM(R178:R180)</f>
        <v>0.0025000000000000001</v>
      </c>
      <c r="S177" s="210"/>
      <c r="T177" s="212">
        <f>SUM(T178:T180)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141</v>
      </c>
      <c r="AT177" s="214" t="s">
        <v>69</v>
      </c>
      <c r="AU177" s="214" t="s">
        <v>78</v>
      </c>
      <c r="AY177" s="213" t="s">
        <v>127</v>
      </c>
      <c r="BK177" s="215">
        <f>SUM(BK178:BK180)</f>
        <v>0</v>
      </c>
    </row>
    <row r="178" s="2" customFormat="1" ht="24.15" customHeight="1">
      <c r="A178" s="29"/>
      <c r="B178" s="30"/>
      <c r="C178" s="218" t="s">
        <v>296</v>
      </c>
      <c r="D178" s="218" t="s">
        <v>130</v>
      </c>
      <c r="E178" s="219" t="s">
        <v>297</v>
      </c>
      <c r="F178" s="220" t="s">
        <v>298</v>
      </c>
      <c r="G178" s="221" t="s">
        <v>176</v>
      </c>
      <c r="H178" s="222">
        <v>1</v>
      </c>
      <c r="I178" s="222">
        <v>0</v>
      </c>
      <c r="J178" s="222">
        <f>ROUND(I178*H178,3)</f>
        <v>0</v>
      </c>
      <c r="K178" s="223"/>
      <c r="L178" s="35"/>
      <c r="M178" s="224" t="s">
        <v>1</v>
      </c>
      <c r="N178" s="225" t="s">
        <v>36</v>
      </c>
      <c r="O178" s="226">
        <v>0.69999999999999996</v>
      </c>
      <c r="P178" s="226">
        <f>O178*H178</f>
        <v>0.69999999999999996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228" t="s">
        <v>299</v>
      </c>
      <c r="AT178" s="228" t="s">
        <v>130</v>
      </c>
      <c r="AU178" s="228" t="s">
        <v>135</v>
      </c>
      <c r="AY178" s="14" t="s">
        <v>127</v>
      </c>
      <c r="BE178" s="229">
        <f>IF(N178="základná",J178,0)</f>
        <v>0</v>
      </c>
      <c r="BF178" s="229">
        <f>IF(N178="znížená",J178,0)</f>
        <v>0</v>
      </c>
      <c r="BG178" s="229">
        <f>IF(N178="zákl. prenesená",J178,0)</f>
        <v>0</v>
      </c>
      <c r="BH178" s="229">
        <f>IF(N178="zníž. prenesená",J178,0)</f>
        <v>0</v>
      </c>
      <c r="BI178" s="229">
        <f>IF(N178="nulová",J178,0)</f>
        <v>0</v>
      </c>
      <c r="BJ178" s="14" t="s">
        <v>135</v>
      </c>
      <c r="BK178" s="230">
        <f>ROUND(I178*H178,3)</f>
        <v>0</v>
      </c>
      <c r="BL178" s="14" t="s">
        <v>299</v>
      </c>
      <c r="BM178" s="228" t="s">
        <v>300</v>
      </c>
    </row>
    <row r="179" s="2" customFormat="1" ht="24.15" customHeight="1">
      <c r="A179" s="29"/>
      <c r="B179" s="30"/>
      <c r="C179" s="231" t="s">
        <v>301</v>
      </c>
      <c r="D179" s="231" t="s">
        <v>231</v>
      </c>
      <c r="E179" s="232" t="s">
        <v>302</v>
      </c>
      <c r="F179" s="233" t="s">
        <v>303</v>
      </c>
      <c r="G179" s="234" t="s">
        <v>176</v>
      </c>
      <c r="H179" s="235">
        <v>1</v>
      </c>
      <c r="I179" s="235">
        <v>0</v>
      </c>
      <c r="J179" s="235">
        <f>ROUND(I179*H179,3)</f>
        <v>0</v>
      </c>
      <c r="K179" s="236"/>
      <c r="L179" s="237"/>
      <c r="M179" s="238" t="s">
        <v>1</v>
      </c>
      <c r="N179" s="239" t="s">
        <v>36</v>
      </c>
      <c r="O179" s="226">
        <v>0</v>
      </c>
      <c r="P179" s="226">
        <f>O179*H179</f>
        <v>0</v>
      </c>
      <c r="Q179" s="226">
        <v>0.0025000000000000001</v>
      </c>
      <c r="R179" s="226">
        <f>Q179*H179</f>
        <v>0.0025000000000000001</v>
      </c>
      <c r="S179" s="226">
        <v>0</v>
      </c>
      <c r="T179" s="227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228" t="s">
        <v>304</v>
      </c>
      <c r="AT179" s="228" t="s">
        <v>231</v>
      </c>
      <c r="AU179" s="228" t="s">
        <v>135</v>
      </c>
      <c r="AY179" s="14" t="s">
        <v>127</v>
      </c>
      <c r="BE179" s="229">
        <f>IF(N179="základná",J179,0)</f>
        <v>0</v>
      </c>
      <c r="BF179" s="229">
        <f>IF(N179="znížená",J179,0)</f>
        <v>0</v>
      </c>
      <c r="BG179" s="229">
        <f>IF(N179="zákl. prenesená",J179,0)</f>
        <v>0</v>
      </c>
      <c r="BH179" s="229">
        <f>IF(N179="zníž. prenesená",J179,0)</f>
        <v>0</v>
      </c>
      <c r="BI179" s="229">
        <f>IF(N179="nulová",J179,0)</f>
        <v>0</v>
      </c>
      <c r="BJ179" s="14" t="s">
        <v>135</v>
      </c>
      <c r="BK179" s="230">
        <f>ROUND(I179*H179,3)</f>
        <v>0</v>
      </c>
      <c r="BL179" s="14" t="s">
        <v>304</v>
      </c>
      <c r="BM179" s="228" t="s">
        <v>305</v>
      </c>
    </row>
    <row r="180" s="2" customFormat="1" ht="24.15" customHeight="1">
      <c r="A180" s="29"/>
      <c r="B180" s="30"/>
      <c r="C180" s="218" t="s">
        <v>306</v>
      </c>
      <c r="D180" s="218" t="s">
        <v>130</v>
      </c>
      <c r="E180" s="219" t="s">
        <v>307</v>
      </c>
      <c r="F180" s="220" t="s">
        <v>308</v>
      </c>
      <c r="G180" s="221" t="s">
        <v>133</v>
      </c>
      <c r="H180" s="222">
        <v>1</v>
      </c>
      <c r="I180" s="222">
        <v>0</v>
      </c>
      <c r="J180" s="222">
        <f>ROUND(I180*H180,3)</f>
        <v>0</v>
      </c>
      <c r="K180" s="223"/>
      <c r="L180" s="35"/>
      <c r="M180" s="224" t="s">
        <v>1</v>
      </c>
      <c r="N180" s="225" t="s">
        <v>36</v>
      </c>
      <c r="O180" s="226">
        <v>0.32000000000000001</v>
      </c>
      <c r="P180" s="226">
        <f>O180*H180</f>
        <v>0.32000000000000001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228" t="s">
        <v>299</v>
      </c>
      <c r="AT180" s="228" t="s">
        <v>130</v>
      </c>
      <c r="AU180" s="228" t="s">
        <v>135</v>
      </c>
      <c r="AY180" s="14" t="s">
        <v>127</v>
      </c>
      <c r="BE180" s="229">
        <f>IF(N180="základná",J180,0)</f>
        <v>0</v>
      </c>
      <c r="BF180" s="229">
        <f>IF(N180="znížená",J180,0)</f>
        <v>0</v>
      </c>
      <c r="BG180" s="229">
        <f>IF(N180="zákl. prenesená",J180,0)</f>
        <v>0</v>
      </c>
      <c r="BH180" s="229">
        <f>IF(N180="zníž. prenesená",J180,0)</f>
        <v>0</v>
      </c>
      <c r="BI180" s="229">
        <f>IF(N180="nulová",J180,0)</f>
        <v>0</v>
      </c>
      <c r="BJ180" s="14" t="s">
        <v>135</v>
      </c>
      <c r="BK180" s="230">
        <f>ROUND(I180*H180,3)</f>
        <v>0</v>
      </c>
      <c r="BL180" s="14" t="s">
        <v>299</v>
      </c>
      <c r="BM180" s="228" t="s">
        <v>309</v>
      </c>
    </row>
    <row r="181" s="12" customFormat="1" ht="25.92" customHeight="1">
      <c r="A181" s="12"/>
      <c r="B181" s="203"/>
      <c r="C181" s="204"/>
      <c r="D181" s="205" t="s">
        <v>69</v>
      </c>
      <c r="E181" s="206" t="s">
        <v>310</v>
      </c>
      <c r="F181" s="206" t="s">
        <v>311</v>
      </c>
      <c r="G181" s="204"/>
      <c r="H181" s="204"/>
      <c r="I181" s="204"/>
      <c r="J181" s="207">
        <f>BK181</f>
        <v>0</v>
      </c>
      <c r="K181" s="204"/>
      <c r="L181" s="208"/>
      <c r="M181" s="209"/>
      <c r="N181" s="210"/>
      <c r="O181" s="210"/>
      <c r="P181" s="211">
        <f>SUM(P182:P183)</f>
        <v>7.9820000000000002</v>
      </c>
      <c r="Q181" s="210"/>
      <c r="R181" s="211">
        <f>SUM(R182:R183)</f>
        <v>0</v>
      </c>
      <c r="S181" s="210"/>
      <c r="T181" s="212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134</v>
      </c>
      <c r="AT181" s="214" t="s">
        <v>69</v>
      </c>
      <c r="AU181" s="214" t="s">
        <v>70</v>
      </c>
      <c r="AY181" s="213" t="s">
        <v>127</v>
      </c>
      <c r="BK181" s="215">
        <f>SUM(BK182:BK183)</f>
        <v>0</v>
      </c>
    </row>
    <row r="182" s="2" customFormat="1" ht="16.5" customHeight="1">
      <c r="A182" s="29"/>
      <c r="B182" s="30"/>
      <c r="C182" s="218" t="s">
        <v>312</v>
      </c>
      <c r="D182" s="218" t="s">
        <v>130</v>
      </c>
      <c r="E182" s="219" t="s">
        <v>313</v>
      </c>
      <c r="F182" s="220" t="s">
        <v>314</v>
      </c>
      <c r="G182" s="221" t="s">
        <v>315</v>
      </c>
      <c r="H182" s="222">
        <v>2</v>
      </c>
      <c r="I182" s="222">
        <v>0</v>
      </c>
      <c r="J182" s="222">
        <f>ROUND(I182*H182,3)</f>
        <v>0</v>
      </c>
      <c r="K182" s="223"/>
      <c r="L182" s="35"/>
      <c r="M182" s="224" t="s">
        <v>1</v>
      </c>
      <c r="N182" s="225" t="s">
        <v>36</v>
      </c>
      <c r="O182" s="226">
        <v>3.0150000000000001</v>
      </c>
      <c r="P182" s="226">
        <f>O182*H182</f>
        <v>6.0300000000000002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228" t="s">
        <v>195</v>
      </c>
      <c r="AT182" s="228" t="s">
        <v>130</v>
      </c>
      <c r="AU182" s="228" t="s">
        <v>78</v>
      </c>
      <c r="AY182" s="14" t="s">
        <v>127</v>
      </c>
      <c r="BE182" s="229">
        <f>IF(N182="základná",J182,0)</f>
        <v>0</v>
      </c>
      <c r="BF182" s="229">
        <f>IF(N182="znížená",J182,0)</f>
        <v>0</v>
      </c>
      <c r="BG182" s="229">
        <f>IF(N182="zákl. prenesená",J182,0)</f>
        <v>0</v>
      </c>
      <c r="BH182" s="229">
        <f>IF(N182="zníž. prenesená",J182,0)</f>
        <v>0</v>
      </c>
      <c r="BI182" s="229">
        <f>IF(N182="nulová",J182,0)</f>
        <v>0</v>
      </c>
      <c r="BJ182" s="14" t="s">
        <v>135</v>
      </c>
      <c r="BK182" s="230">
        <f>ROUND(I182*H182,3)</f>
        <v>0</v>
      </c>
      <c r="BL182" s="14" t="s">
        <v>195</v>
      </c>
      <c r="BM182" s="228" t="s">
        <v>316</v>
      </c>
    </row>
    <row r="183" s="2" customFormat="1" ht="16.5" customHeight="1">
      <c r="A183" s="29"/>
      <c r="B183" s="30"/>
      <c r="C183" s="218" t="s">
        <v>317</v>
      </c>
      <c r="D183" s="218" t="s">
        <v>130</v>
      </c>
      <c r="E183" s="219" t="s">
        <v>318</v>
      </c>
      <c r="F183" s="220" t="s">
        <v>319</v>
      </c>
      <c r="G183" s="221" t="s">
        <v>315</v>
      </c>
      <c r="H183" s="222">
        <v>1</v>
      </c>
      <c r="I183" s="222">
        <v>0</v>
      </c>
      <c r="J183" s="222">
        <f>ROUND(I183*H183,3)</f>
        <v>0</v>
      </c>
      <c r="K183" s="223"/>
      <c r="L183" s="35"/>
      <c r="M183" s="240" t="s">
        <v>1</v>
      </c>
      <c r="N183" s="241" t="s">
        <v>36</v>
      </c>
      <c r="O183" s="242">
        <v>1.952</v>
      </c>
      <c r="P183" s="242">
        <f>O183*H183</f>
        <v>1.952</v>
      </c>
      <c r="Q183" s="242">
        <v>0</v>
      </c>
      <c r="R183" s="242">
        <f>Q183*H183</f>
        <v>0</v>
      </c>
      <c r="S183" s="242">
        <v>0</v>
      </c>
      <c r="T183" s="243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228" t="s">
        <v>195</v>
      </c>
      <c r="AT183" s="228" t="s">
        <v>130</v>
      </c>
      <c r="AU183" s="228" t="s">
        <v>78</v>
      </c>
      <c r="AY183" s="14" t="s">
        <v>127</v>
      </c>
      <c r="BE183" s="229">
        <f>IF(N183="základná",J183,0)</f>
        <v>0</v>
      </c>
      <c r="BF183" s="229">
        <f>IF(N183="znížená",J183,0)</f>
        <v>0</v>
      </c>
      <c r="BG183" s="229">
        <f>IF(N183="zákl. prenesená",J183,0)</f>
        <v>0</v>
      </c>
      <c r="BH183" s="229">
        <f>IF(N183="zníž. prenesená",J183,0)</f>
        <v>0</v>
      </c>
      <c r="BI183" s="229">
        <f>IF(N183="nulová",J183,0)</f>
        <v>0</v>
      </c>
      <c r="BJ183" s="14" t="s">
        <v>135</v>
      </c>
      <c r="BK183" s="230">
        <f>ROUND(I183*H183,3)</f>
        <v>0</v>
      </c>
      <c r="BL183" s="14" t="s">
        <v>195</v>
      </c>
      <c r="BM183" s="228" t="s">
        <v>320</v>
      </c>
    </row>
    <row r="184" s="2" customFormat="1" ht="6.96" customHeight="1">
      <c r="A184" s="29"/>
      <c r="B184" s="62"/>
      <c r="C184" s="63"/>
      <c r="D184" s="63"/>
      <c r="E184" s="63"/>
      <c r="F184" s="63"/>
      <c r="G184" s="63"/>
      <c r="H184" s="63"/>
      <c r="I184" s="63"/>
      <c r="J184" s="63"/>
      <c r="K184" s="63"/>
      <c r="L184" s="35"/>
      <c r="M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</sheetData>
  <sheetProtection sheet="1" autoFilter="0" formatColumns="0" formatRows="0" objects="1" scenarios="1" spinCount="100000" saltValue="YEHH74FkEJMdwQiVVQbkMEJULExcERRPWUtUlNvQ1b6avJ25TjHeJyfK7gRUtIeYHosLxudbHxpKkzJFDMPWog==" hashValue="93pphbhHjLi04ZoHzZM/j6Nm/juomRD2ny9r50iQWZ/a2dGUHPaNmqD8+863aYYvyitP0gBx16eoYgCkNl6JtQ==" algorithmName="SHA-512" password="CC35"/>
  <autoFilter ref="C128:K183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70</v>
      </c>
    </row>
    <row r="4" s="1" customFormat="1" ht="24.96" customHeight="1">
      <c r="B4" s="17"/>
      <c r="D4" s="134" t="s">
        <v>92</v>
      </c>
      <c r="L4" s="17"/>
      <c r="M4" s="135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6" t="s">
        <v>12</v>
      </c>
      <c r="L6" s="17"/>
    </row>
    <row r="7" s="1" customFormat="1" ht="16.5" customHeight="1">
      <c r="B7" s="17"/>
      <c r="E7" s="137" t="str">
        <f>'Rekapitulácia stavby'!K6</f>
        <v>Rekonštrukcia kancelárskych a spoločných priestorov SBD III Košice</v>
      </c>
      <c r="F7" s="136"/>
      <c r="G7" s="136"/>
      <c r="H7" s="136"/>
      <c r="L7" s="17"/>
    </row>
    <row r="8" s="2" customFormat="1" ht="12" customHeight="1">
      <c r="A8" s="29"/>
      <c r="B8" s="35"/>
      <c r="C8" s="29"/>
      <c r="D8" s="136" t="s">
        <v>93</v>
      </c>
      <c r="E8" s="29"/>
      <c r="F8" s="29"/>
      <c r="G8" s="29"/>
      <c r="H8" s="29"/>
      <c r="I8" s="29"/>
      <c r="J8" s="29"/>
      <c r="K8" s="29"/>
      <c r="L8" s="5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30" customHeight="1">
      <c r="A9" s="29"/>
      <c r="B9" s="35"/>
      <c r="C9" s="29"/>
      <c r="D9" s="29"/>
      <c r="E9" s="138" t="s">
        <v>321</v>
      </c>
      <c r="F9" s="29"/>
      <c r="G9" s="29"/>
      <c r="H9" s="29"/>
      <c r="I9" s="29"/>
      <c r="J9" s="29"/>
      <c r="K9" s="29"/>
      <c r="L9" s="5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6" t="s">
        <v>14</v>
      </c>
      <c r="E11" s="29"/>
      <c r="F11" s="139" t="s">
        <v>1</v>
      </c>
      <c r="G11" s="29"/>
      <c r="H11" s="29"/>
      <c r="I11" s="136" t="s">
        <v>15</v>
      </c>
      <c r="J11" s="139" t="s">
        <v>1</v>
      </c>
      <c r="K11" s="29"/>
      <c r="L11" s="5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6" t="s">
        <v>16</v>
      </c>
      <c r="E12" s="29"/>
      <c r="F12" s="139" t="s">
        <v>17</v>
      </c>
      <c r="G12" s="29"/>
      <c r="H12" s="29"/>
      <c r="I12" s="136" t="s">
        <v>18</v>
      </c>
      <c r="J12" s="140" t="str">
        <f>'Rekapitulácia stavby'!AN8</f>
        <v>8. 10. 2024</v>
      </c>
      <c r="K12" s="29"/>
      <c r="L12" s="5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6" t="s">
        <v>20</v>
      </c>
      <c r="E14" s="29"/>
      <c r="F14" s="29"/>
      <c r="G14" s="29"/>
      <c r="H14" s="29"/>
      <c r="I14" s="136" t="s">
        <v>21</v>
      </c>
      <c r="J14" s="139" t="s">
        <v>1</v>
      </c>
      <c r="K14" s="29"/>
      <c r="L14" s="5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9" t="s">
        <v>22</v>
      </c>
      <c r="F15" s="29"/>
      <c r="G15" s="29"/>
      <c r="H15" s="29"/>
      <c r="I15" s="136" t="s">
        <v>23</v>
      </c>
      <c r="J15" s="139" t="s">
        <v>1</v>
      </c>
      <c r="K15" s="29"/>
      <c r="L15" s="5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6" t="s">
        <v>24</v>
      </c>
      <c r="E17" s="29"/>
      <c r="F17" s="29"/>
      <c r="G17" s="29"/>
      <c r="H17" s="29"/>
      <c r="I17" s="136" t="s">
        <v>21</v>
      </c>
      <c r="J17" s="139" t="str">
        <f>'Rekapitulácia stavby'!AN13</f>
        <v/>
      </c>
      <c r="K17" s="29"/>
      <c r="L17" s="5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9" t="str">
        <f>'Rekapitulácia stavby'!E14</f>
        <v xml:space="preserve"> </v>
      </c>
      <c r="F18" s="139"/>
      <c r="G18" s="139"/>
      <c r="H18" s="139"/>
      <c r="I18" s="136" t="s">
        <v>23</v>
      </c>
      <c r="J18" s="139" t="str">
        <f>'Rekapitulácia stavby'!AN14</f>
        <v/>
      </c>
      <c r="K18" s="29"/>
      <c r="L18" s="5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6" t="s">
        <v>25</v>
      </c>
      <c r="E20" s="29"/>
      <c r="F20" s="29"/>
      <c r="G20" s="29"/>
      <c r="H20" s="29"/>
      <c r="I20" s="136" t="s">
        <v>21</v>
      </c>
      <c r="J20" s="139" t="str">
        <f>IF('Rekapitulácia stavby'!AN16="","",'Rekapitulácia stavby'!AN16)</f>
        <v/>
      </c>
      <c r="K20" s="29"/>
      <c r="L20" s="5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9" t="str">
        <f>IF('Rekapitulácia stavby'!E17="","",'Rekapitulácia stavby'!E17)</f>
        <v xml:space="preserve"> </v>
      </c>
      <c r="F21" s="29"/>
      <c r="G21" s="29"/>
      <c r="H21" s="29"/>
      <c r="I21" s="136" t="s">
        <v>23</v>
      </c>
      <c r="J21" s="139" t="str">
        <f>IF('Rekapitulácia stavby'!AN17="","",'Rekapitulácia stavby'!AN17)</f>
        <v/>
      </c>
      <c r="K21" s="29"/>
      <c r="L21" s="5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6" t="s">
        <v>28</v>
      </c>
      <c r="E23" s="29"/>
      <c r="F23" s="29"/>
      <c r="G23" s="29"/>
      <c r="H23" s="29"/>
      <c r="I23" s="136" t="s">
        <v>21</v>
      </c>
      <c r="J23" s="139" t="str">
        <f>IF('Rekapitulácia stavby'!AN19="","",'Rekapitulácia stavby'!AN19)</f>
        <v/>
      </c>
      <c r="K23" s="29"/>
      <c r="L23" s="5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9" t="str">
        <f>IF('Rekapitulácia stavby'!E20="","",'Rekapitulácia stavby'!E20)</f>
        <v xml:space="preserve"> </v>
      </c>
      <c r="F24" s="29"/>
      <c r="G24" s="29"/>
      <c r="H24" s="29"/>
      <c r="I24" s="136" t="s">
        <v>23</v>
      </c>
      <c r="J24" s="139" t="str">
        <f>IF('Rekapitulácia stavby'!AN20="","",'Rekapitulácia stavby'!AN20)</f>
        <v/>
      </c>
      <c r="K24" s="29"/>
      <c r="L24" s="5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6" t="s">
        <v>29</v>
      </c>
      <c r="E26" s="29"/>
      <c r="F26" s="29"/>
      <c r="G26" s="29"/>
      <c r="H26" s="29"/>
      <c r="I26" s="29"/>
      <c r="J26" s="29"/>
      <c r="K26" s="29"/>
      <c r="L26" s="5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45"/>
      <c r="E29" s="145"/>
      <c r="F29" s="145"/>
      <c r="G29" s="145"/>
      <c r="H29" s="145"/>
      <c r="I29" s="145"/>
      <c r="J29" s="145"/>
      <c r="K29" s="145"/>
      <c r="L29" s="5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25.44" customHeight="1">
      <c r="A30" s="29"/>
      <c r="B30" s="35"/>
      <c r="C30" s="29"/>
      <c r="D30" s="146" t="s">
        <v>30</v>
      </c>
      <c r="E30" s="29"/>
      <c r="F30" s="29"/>
      <c r="G30" s="29"/>
      <c r="H30" s="29"/>
      <c r="I30" s="29"/>
      <c r="J30" s="147">
        <f>ROUND(J126, 2)</f>
        <v>0</v>
      </c>
      <c r="K30" s="29"/>
      <c r="L30" s="5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6.96" customHeight="1">
      <c r="A31" s="29"/>
      <c r="B31" s="35"/>
      <c r="C31" s="29"/>
      <c r="D31" s="145"/>
      <c r="E31" s="145"/>
      <c r="F31" s="145"/>
      <c r="G31" s="145"/>
      <c r="H31" s="145"/>
      <c r="I31" s="145"/>
      <c r="J31" s="145"/>
      <c r="K31" s="145"/>
      <c r="L31" s="5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29"/>
      <c r="F32" s="148" t="s">
        <v>32</v>
      </c>
      <c r="G32" s="29"/>
      <c r="H32" s="29"/>
      <c r="I32" s="148" t="s">
        <v>31</v>
      </c>
      <c r="J32" s="148" t="s">
        <v>33</v>
      </c>
      <c r="K32" s="29"/>
      <c r="L32" s="5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14.4" customHeight="1">
      <c r="A33" s="29"/>
      <c r="B33" s="35"/>
      <c r="C33" s="29"/>
      <c r="D33" s="149" t="s">
        <v>34</v>
      </c>
      <c r="E33" s="150" t="s">
        <v>35</v>
      </c>
      <c r="F33" s="151">
        <f>ROUND((SUM(BE126:BE154)),  2)</f>
        <v>0</v>
      </c>
      <c r="G33" s="152"/>
      <c r="H33" s="152"/>
      <c r="I33" s="153">
        <v>0.20000000000000001</v>
      </c>
      <c r="J33" s="151">
        <f>ROUND(((SUM(BE126:BE154))*I33),  2)</f>
        <v>0</v>
      </c>
      <c r="K33" s="29"/>
      <c r="L33" s="5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150" t="s">
        <v>36</v>
      </c>
      <c r="F34" s="151">
        <f>ROUND((SUM(BF126:BF154)),  2)</f>
        <v>0</v>
      </c>
      <c r="G34" s="152"/>
      <c r="H34" s="152"/>
      <c r="I34" s="153">
        <v>0.20000000000000001</v>
      </c>
      <c r="J34" s="151">
        <f>ROUND(((SUM(BF126:BF154))*I34),  2)</f>
        <v>0</v>
      </c>
      <c r="K34" s="29"/>
      <c r="L34" s="5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36" t="s">
        <v>37</v>
      </c>
      <c r="F35" s="154">
        <f>ROUND((SUM(BG126:BG154)),  2)</f>
        <v>0</v>
      </c>
      <c r="G35" s="29"/>
      <c r="H35" s="29"/>
      <c r="I35" s="155">
        <v>0.20000000000000001</v>
      </c>
      <c r="J35" s="154">
        <f>0</f>
        <v>0</v>
      </c>
      <c r="K35" s="29"/>
      <c r="L35" s="5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hidden="1" s="2" customFormat="1" ht="14.4" customHeight="1">
      <c r="A36" s="29"/>
      <c r="B36" s="35"/>
      <c r="C36" s="29"/>
      <c r="D36" s="29"/>
      <c r="E36" s="136" t="s">
        <v>38</v>
      </c>
      <c r="F36" s="154">
        <f>ROUND((SUM(BH126:BH154)),  2)</f>
        <v>0</v>
      </c>
      <c r="G36" s="29"/>
      <c r="H36" s="29"/>
      <c r="I36" s="155">
        <v>0.20000000000000001</v>
      </c>
      <c r="J36" s="154">
        <f>0</f>
        <v>0</v>
      </c>
      <c r="K36" s="29"/>
      <c r="L36" s="5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50" t="s">
        <v>39</v>
      </c>
      <c r="F37" s="151">
        <f>ROUND((SUM(BI126:BI154)),  2)</f>
        <v>0</v>
      </c>
      <c r="G37" s="152"/>
      <c r="H37" s="152"/>
      <c r="I37" s="153">
        <v>0</v>
      </c>
      <c r="J37" s="151">
        <f>0</f>
        <v>0</v>
      </c>
      <c r="K37" s="29"/>
      <c r="L37" s="5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6.96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2" customFormat="1" ht="25.44" customHeight="1">
      <c r="A39" s="29"/>
      <c r="B39" s="35"/>
      <c r="C39" s="156"/>
      <c r="D39" s="157" t="s">
        <v>40</v>
      </c>
      <c r="E39" s="158"/>
      <c r="F39" s="158"/>
      <c r="G39" s="159" t="s">
        <v>41</v>
      </c>
      <c r="H39" s="160" t="s">
        <v>42</v>
      </c>
      <c r="I39" s="158"/>
      <c r="J39" s="161">
        <f>SUM(J30:J37)</f>
        <v>0</v>
      </c>
      <c r="K39" s="162"/>
      <c r="L39" s="5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14.4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9"/>
      <c r="D50" s="163" t="s">
        <v>43</v>
      </c>
      <c r="E50" s="164"/>
      <c r="F50" s="164"/>
      <c r="G50" s="163" t="s">
        <v>44</v>
      </c>
      <c r="H50" s="164"/>
      <c r="I50" s="164"/>
      <c r="J50" s="164"/>
      <c r="K50" s="164"/>
      <c r="L50" s="59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65" t="s">
        <v>45</v>
      </c>
      <c r="E61" s="166"/>
      <c r="F61" s="167" t="s">
        <v>46</v>
      </c>
      <c r="G61" s="165" t="s">
        <v>45</v>
      </c>
      <c r="H61" s="166"/>
      <c r="I61" s="166"/>
      <c r="J61" s="168" t="s">
        <v>46</v>
      </c>
      <c r="K61" s="166"/>
      <c r="L61" s="5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63" t="s">
        <v>47</v>
      </c>
      <c r="E65" s="169"/>
      <c r="F65" s="169"/>
      <c r="G65" s="163" t="s">
        <v>48</v>
      </c>
      <c r="H65" s="169"/>
      <c r="I65" s="169"/>
      <c r="J65" s="169"/>
      <c r="K65" s="169"/>
      <c r="L65" s="5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65" t="s">
        <v>45</v>
      </c>
      <c r="E76" s="166"/>
      <c r="F76" s="167" t="s">
        <v>46</v>
      </c>
      <c r="G76" s="165" t="s">
        <v>45</v>
      </c>
      <c r="H76" s="166"/>
      <c r="I76" s="166"/>
      <c r="J76" s="168" t="s">
        <v>46</v>
      </c>
      <c r="K76" s="166"/>
      <c r="L76" s="5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5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hidden="1" s="2" customFormat="1" ht="6.96" customHeight="1">
      <c r="A81" s="2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5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hidden="1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hidden="1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hidden="1" s="2" customFormat="1" ht="12" customHeight="1">
      <c r="A84" s="29"/>
      <c r="B84" s="30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5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hidden="1" s="2" customFormat="1" ht="16.5" customHeight="1">
      <c r="A85" s="29"/>
      <c r="B85" s="30"/>
      <c r="C85" s="31"/>
      <c r="D85" s="31"/>
      <c r="E85" s="174" t="str">
        <f>E7</f>
        <v>Rekonštrukcia kancelárskych a spoločných priestorov SBD III Košice</v>
      </c>
      <c r="F85" s="26"/>
      <c r="G85" s="26"/>
      <c r="H85" s="26"/>
      <c r="I85" s="31"/>
      <c r="J85" s="31"/>
      <c r="K85" s="31"/>
      <c r="L85" s="5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hidden="1" s="2" customFormat="1" ht="12" customHeight="1">
      <c r="A86" s="29"/>
      <c r="B86" s="30"/>
      <c r="C86" s="26" t="s">
        <v>93</v>
      </c>
      <c r="D86" s="31"/>
      <c r="E86" s="31"/>
      <c r="F86" s="31"/>
      <c r="G86" s="31"/>
      <c r="H86" s="31"/>
      <c r="I86" s="31"/>
      <c r="J86" s="31"/>
      <c r="K86" s="31"/>
      <c r="L86" s="5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hidden="1" s="2" customFormat="1" ht="30" customHeight="1">
      <c r="A87" s="29"/>
      <c r="B87" s="30"/>
      <c r="C87" s="31"/>
      <c r="D87" s="31"/>
      <c r="E87" s="72" t="str">
        <f>E9</f>
        <v>8-10-2024/1b - Rekonštrukcia kancelárskych priestorov SBD III Košice - časť zasadačka 2. NP</v>
      </c>
      <c r="F87" s="31"/>
      <c r="G87" s="31"/>
      <c r="H87" s="31"/>
      <c r="I87" s="31"/>
      <c r="J87" s="31"/>
      <c r="K87" s="31"/>
      <c r="L87" s="5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hidden="1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hidden="1" s="2" customFormat="1" ht="12" customHeight="1">
      <c r="A89" s="29"/>
      <c r="B89" s="30"/>
      <c r="C89" s="26" t="s">
        <v>16</v>
      </c>
      <c r="D89" s="31"/>
      <c r="E89" s="31"/>
      <c r="F89" s="23" t="str">
        <f>F12</f>
        <v xml:space="preserve"> </v>
      </c>
      <c r="G89" s="31"/>
      <c r="H89" s="31"/>
      <c r="I89" s="26" t="s">
        <v>18</v>
      </c>
      <c r="J89" s="75" t="str">
        <f>IF(J12="","",J12)</f>
        <v>8. 10. 2024</v>
      </c>
      <c r="K89" s="31"/>
      <c r="L89" s="5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hidden="1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hidden="1" s="2" customFormat="1" ht="15.15" customHeight="1">
      <c r="A91" s="29"/>
      <c r="B91" s="30"/>
      <c r="C91" s="26" t="s">
        <v>20</v>
      </c>
      <c r="D91" s="31"/>
      <c r="E91" s="31"/>
      <c r="F91" s="23" t="str">
        <f>E15</f>
        <v>SBD III Košice</v>
      </c>
      <c r="G91" s="31"/>
      <c r="H91" s="31"/>
      <c r="I91" s="26" t="s">
        <v>25</v>
      </c>
      <c r="J91" s="27" t="str">
        <f>E21</f>
        <v xml:space="preserve"> </v>
      </c>
      <c r="K91" s="31"/>
      <c r="L91" s="5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hidden="1" s="2" customFormat="1" ht="15.15" customHeight="1">
      <c r="A92" s="29"/>
      <c r="B92" s="30"/>
      <c r="C92" s="26" t="s">
        <v>24</v>
      </c>
      <c r="D92" s="31"/>
      <c r="E92" s="31"/>
      <c r="F92" s="23" t="str">
        <f>IF(E18="","",E18)</f>
        <v xml:space="preserve"> </v>
      </c>
      <c r="G92" s="31"/>
      <c r="H92" s="31"/>
      <c r="I92" s="26" t="s">
        <v>28</v>
      </c>
      <c r="J92" s="27" t="str">
        <f>E24</f>
        <v xml:space="preserve"> </v>
      </c>
      <c r="K92" s="31"/>
      <c r="L92" s="5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hidden="1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hidden="1" s="2" customFormat="1" ht="29.28" customHeight="1">
      <c r="A94" s="29"/>
      <c r="B94" s="30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5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hidden="1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hidden="1" s="2" customFormat="1" ht="22.8" customHeight="1">
      <c r="A96" s="29"/>
      <c r="B96" s="30"/>
      <c r="C96" s="178" t="s">
        <v>98</v>
      </c>
      <c r="D96" s="31"/>
      <c r="E96" s="31"/>
      <c r="F96" s="31"/>
      <c r="G96" s="31"/>
      <c r="H96" s="31"/>
      <c r="I96" s="31"/>
      <c r="J96" s="106">
        <f>J126</f>
        <v>0</v>
      </c>
      <c r="K96" s="31"/>
      <c r="L96" s="5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hidden="1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J134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9"/>
      <c r="C101" s="180"/>
      <c r="D101" s="181" t="s">
        <v>104</v>
      </c>
      <c r="E101" s="182"/>
      <c r="F101" s="182"/>
      <c r="G101" s="182"/>
      <c r="H101" s="182"/>
      <c r="I101" s="182"/>
      <c r="J101" s="183">
        <f>J136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5"/>
      <c r="C102" s="186"/>
      <c r="D102" s="187" t="s">
        <v>322</v>
      </c>
      <c r="E102" s="188"/>
      <c r="F102" s="188"/>
      <c r="G102" s="188"/>
      <c r="H102" s="188"/>
      <c r="I102" s="188"/>
      <c r="J102" s="189">
        <f>J137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108</v>
      </c>
      <c r="E103" s="188"/>
      <c r="F103" s="188"/>
      <c r="G103" s="188"/>
      <c r="H103" s="188"/>
      <c r="I103" s="188"/>
      <c r="J103" s="189">
        <f>J146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109</v>
      </c>
      <c r="E104" s="188"/>
      <c r="F104" s="188"/>
      <c r="G104" s="188"/>
      <c r="H104" s="188"/>
      <c r="I104" s="188"/>
      <c r="J104" s="189">
        <f>J150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9"/>
      <c r="C105" s="180"/>
      <c r="D105" s="181" t="s">
        <v>110</v>
      </c>
      <c r="E105" s="182"/>
      <c r="F105" s="182"/>
      <c r="G105" s="182"/>
      <c r="H105" s="182"/>
      <c r="I105" s="182"/>
      <c r="J105" s="183">
        <f>J152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5"/>
      <c r="C106" s="186"/>
      <c r="D106" s="187" t="s">
        <v>111</v>
      </c>
      <c r="E106" s="188"/>
      <c r="F106" s="188"/>
      <c r="G106" s="188"/>
      <c r="H106" s="188"/>
      <c r="I106" s="188"/>
      <c r="J106" s="189">
        <f>J153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2" customFormat="1" ht="21.84" customHeight="1">
      <c r="A107" s="29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5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hidden="1" s="2" customFormat="1" ht="6.96" customHeight="1">
      <c r="A108" s="29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hidden="1"/>
    <row r="110" hidden="1"/>
    <row r="111" hidden="1"/>
    <row r="112" s="2" customFormat="1" ht="6.96" customHeight="1">
      <c r="A112" s="29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5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="2" customFormat="1" ht="24.96" customHeight="1">
      <c r="A113" s="29"/>
      <c r="B113" s="30"/>
      <c r="C113" s="20" t="s">
        <v>113</v>
      </c>
      <c r="D113" s="31"/>
      <c r="E113" s="31"/>
      <c r="F113" s="31"/>
      <c r="G113" s="31"/>
      <c r="H113" s="31"/>
      <c r="I113" s="31"/>
      <c r="J113" s="31"/>
      <c r="K113" s="31"/>
      <c r="L113" s="5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="2" customFormat="1" ht="6.96" customHeight="1">
      <c r="A114" s="29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5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2" customFormat="1" ht="12" customHeight="1">
      <c r="A115" s="29"/>
      <c r="B115" s="30"/>
      <c r="C115" s="26" t="s">
        <v>12</v>
      </c>
      <c r="D115" s="31"/>
      <c r="E115" s="31"/>
      <c r="F115" s="31"/>
      <c r="G115" s="31"/>
      <c r="H115" s="31"/>
      <c r="I115" s="31"/>
      <c r="J115" s="31"/>
      <c r="K115" s="31"/>
      <c r="L115" s="5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16.5" customHeight="1">
      <c r="A116" s="29"/>
      <c r="B116" s="30"/>
      <c r="C116" s="31"/>
      <c r="D116" s="31"/>
      <c r="E116" s="174" t="str">
        <f>E7</f>
        <v>Rekonštrukcia kancelárskych a spoločných priestorov SBD III Košice</v>
      </c>
      <c r="F116" s="26"/>
      <c r="G116" s="26"/>
      <c r="H116" s="26"/>
      <c r="I116" s="31"/>
      <c r="J116" s="31"/>
      <c r="K116" s="31"/>
      <c r="L116" s="5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12" customHeight="1">
      <c r="A117" s="29"/>
      <c r="B117" s="30"/>
      <c r="C117" s="26" t="s">
        <v>93</v>
      </c>
      <c r="D117" s="31"/>
      <c r="E117" s="31"/>
      <c r="F117" s="31"/>
      <c r="G117" s="31"/>
      <c r="H117" s="31"/>
      <c r="I117" s="31"/>
      <c r="J117" s="31"/>
      <c r="K117" s="31"/>
      <c r="L117" s="5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30" customHeight="1">
      <c r="A118" s="29"/>
      <c r="B118" s="30"/>
      <c r="C118" s="31"/>
      <c r="D118" s="31"/>
      <c r="E118" s="72" t="str">
        <f>E9</f>
        <v>8-10-2024/1b - Rekonštrukcia kancelárskych priestorov SBD III Košice - časť zasadačka 2. NP</v>
      </c>
      <c r="F118" s="31"/>
      <c r="G118" s="31"/>
      <c r="H118" s="31"/>
      <c r="I118" s="31"/>
      <c r="J118" s="31"/>
      <c r="K118" s="31"/>
      <c r="L118" s="5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6.96" customHeight="1">
      <c r="A119" s="29"/>
      <c r="B119" s="30"/>
      <c r="C119" s="31"/>
      <c r="D119" s="31"/>
      <c r="E119" s="31"/>
      <c r="F119" s="31"/>
      <c r="G119" s="31"/>
      <c r="H119" s="31"/>
      <c r="I119" s="31"/>
      <c r="J119" s="31"/>
      <c r="K119" s="31"/>
      <c r="L119" s="5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12" customHeight="1">
      <c r="A120" s="29"/>
      <c r="B120" s="30"/>
      <c r="C120" s="26" t="s">
        <v>16</v>
      </c>
      <c r="D120" s="31"/>
      <c r="E120" s="31"/>
      <c r="F120" s="23" t="str">
        <f>F12</f>
        <v xml:space="preserve"> </v>
      </c>
      <c r="G120" s="31"/>
      <c r="H120" s="31"/>
      <c r="I120" s="26" t="s">
        <v>18</v>
      </c>
      <c r="J120" s="75" t="str">
        <f>IF(J12="","",J12)</f>
        <v>8. 10. 2024</v>
      </c>
      <c r="K120" s="31"/>
      <c r="L120" s="5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6.96" customHeight="1">
      <c r="A121" s="29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5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15.15" customHeight="1">
      <c r="A122" s="29"/>
      <c r="B122" s="30"/>
      <c r="C122" s="26" t="s">
        <v>20</v>
      </c>
      <c r="D122" s="31"/>
      <c r="E122" s="31"/>
      <c r="F122" s="23" t="str">
        <f>E15</f>
        <v>SBD III Košice</v>
      </c>
      <c r="G122" s="31"/>
      <c r="H122" s="31"/>
      <c r="I122" s="26" t="s">
        <v>25</v>
      </c>
      <c r="J122" s="27" t="str">
        <f>E21</f>
        <v xml:space="preserve"> </v>
      </c>
      <c r="K122" s="31"/>
      <c r="L122" s="5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15.15" customHeight="1">
      <c r="A123" s="29"/>
      <c r="B123" s="30"/>
      <c r="C123" s="26" t="s">
        <v>24</v>
      </c>
      <c r="D123" s="31"/>
      <c r="E123" s="31"/>
      <c r="F123" s="23" t="str">
        <f>IF(E18="","",E18)</f>
        <v xml:space="preserve"> </v>
      </c>
      <c r="G123" s="31"/>
      <c r="H123" s="31"/>
      <c r="I123" s="26" t="s">
        <v>28</v>
      </c>
      <c r="J123" s="27" t="str">
        <f>E24</f>
        <v xml:space="preserve"> </v>
      </c>
      <c r="K123" s="31"/>
      <c r="L123" s="5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2" customFormat="1" ht="10.32" customHeight="1">
      <c r="A124" s="29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5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="11" customFormat="1" ht="29.28" customHeight="1">
      <c r="A125" s="191"/>
      <c r="B125" s="192"/>
      <c r="C125" s="193" t="s">
        <v>114</v>
      </c>
      <c r="D125" s="194" t="s">
        <v>55</v>
      </c>
      <c r="E125" s="194" t="s">
        <v>51</v>
      </c>
      <c r="F125" s="194" t="s">
        <v>52</v>
      </c>
      <c r="G125" s="194" t="s">
        <v>115</v>
      </c>
      <c r="H125" s="194" t="s">
        <v>116</v>
      </c>
      <c r="I125" s="194" t="s">
        <v>117</v>
      </c>
      <c r="J125" s="195" t="s">
        <v>97</v>
      </c>
      <c r="K125" s="196" t="s">
        <v>118</v>
      </c>
      <c r="L125" s="197"/>
      <c r="M125" s="96" t="s">
        <v>1</v>
      </c>
      <c r="N125" s="97" t="s">
        <v>34</v>
      </c>
      <c r="O125" s="97" t="s">
        <v>119</v>
      </c>
      <c r="P125" s="97" t="s">
        <v>120</v>
      </c>
      <c r="Q125" s="97" t="s">
        <v>121</v>
      </c>
      <c r="R125" s="97" t="s">
        <v>122</v>
      </c>
      <c r="S125" s="97" t="s">
        <v>123</v>
      </c>
      <c r="T125" s="98" t="s">
        <v>124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29"/>
      <c r="B126" s="30"/>
      <c r="C126" s="103" t="s">
        <v>98</v>
      </c>
      <c r="D126" s="31"/>
      <c r="E126" s="31"/>
      <c r="F126" s="31"/>
      <c r="G126" s="31"/>
      <c r="H126" s="31"/>
      <c r="I126" s="31"/>
      <c r="J126" s="198">
        <f>BK126</f>
        <v>0</v>
      </c>
      <c r="K126" s="31"/>
      <c r="L126" s="35"/>
      <c r="M126" s="99"/>
      <c r="N126" s="199"/>
      <c r="O126" s="100"/>
      <c r="P126" s="200">
        <f>P127+P136+P152</f>
        <v>111.21459016</v>
      </c>
      <c r="Q126" s="100"/>
      <c r="R126" s="200">
        <f>R127+R136+R152</f>
        <v>1.3332620256000001</v>
      </c>
      <c r="S126" s="100"/>
      <c r="T126" s="201">
        <f>T127+T136+T152</f>
        <v>0.63290307999999995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69</v>
      </c>
      <c r="AU126" s="14" t="s">
        <v>99</v>
      </c>
      <c r="BK126" s="202">
        <f>BK127+BK136+BK152</f>
        <v>0</v>
      </c>
    </row>
    <row r="127" s="12" customFormat="1" ht="25.92" customHeight="1">
      <c r="A127" s="12"/>
      <c r="B127" s="203"/>
      <c r="C127" s="204"/>
      <c r="D127" s="205" t="s">
        <v>69</v>
      </c>
      <c r="E127" s="206" t="s">
        <v>125</v>
      </c>
      <c r="F127" s="206" t="s">
        <v>126</v>
      </c>
      <c r="G127" s="204"/>
      <c r="H127" s="204"/>
      <c r="I127" s="204"/>
      <c r="J127" s="207">
        <f>BK127</f>
        <v>0</v>
      </c>
      <c r="K127" s="204"/>
      <c r="L127" s="208"/>
      <c r="M127" s="209"/>
      <c r="N127" s="210"/>
      <c r="O127" s="210"/>
      <c r="P127" s="211">
        <f>P128+P132+P134</f>
        <v>39.377491400000004</v>
      </c>
      <c r="Q127" s="210"/>
      <c r="R127" s="211">
        <f>R128+R132+R134</f>
        <v>0.30109361420000003</v>
      </c>
      <c r="S127" s="210"/>
      <c r="T127" s="212">
        <f>T128+T132+T134</f>
        <v>0.36756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78</v>
      </c>
      <c r="AT127" s="214" t="s">
        <v>69</v>
      </c>
      <c r="AU127" s="214" t="s">
        <v>70</v>
      </c>
      <c r="AY127" s="213" t="s">
        <v>127</v>
      </c>
      <c r="BK127" s="215">
        <f>BK128+BK132+BK134</f>
        <v>0</v>
      </c>
    </row>
    <row r="128" s="12" customFormat="1" ht="22.8" customHeight="1">
      <c r="A128" s="12"/>
      <c r="B128" s="203"/>
      <c r="C128" s="204"/>
      <c r="D128" s="205" t="s">
        <v>69</v>
      </c>
      <c r="E128" s="216" t="s">
        <v>128</v>
      </c>
      <c r="F128" s="216" t="s">
        <v>129</v>
      </c>
      <c r="G128" s="204"/>
      <c r="H128" s="204"/>
      <c r="I128" s="204"/>
      <c r="J128" s="217">
        <f>BK128</f>
        <v>0</v>
      </c>
      <c r="K128" s="204"/>
      <c r="L128" s="208"/>
      <c r="M128" s="209"/>
      <c r="N128" s="210"/>
      <c r="O128" s="210"/>
      <c r="P128" s="211">
        <f>SUM(P129:P131)</f>
        <v>20.444251399999999</v>
      </c>
      <c r="Q128" s="210"/>
      <c r="R128" s="211">
        <f>SUM(R129:R131)</f>
        <v>0.30041852900000005</v>
      </c>
      <c r="S128" s="210"/>
      <c r="T128" s="212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78</v>
      </c>
      <c r="AT128" s="214" t="s">
        <v>69</v>
      </c>
      <c r="AU128" s="214" t="s">
        <v>78</v>
      </c>
      <c r="AY128" s="213" t="s">
        <v>127</v>
      </c>
      <c r="BK128" s="215">
        <f>SUM(BK129:BK131)</f>
        <v>0</v>
      </c>
    </row>
    <row r="129" s="2" customFormat="1" ht="24.15" customHeight="1">
      <c r="A129" s="29"/>
      <c r="B129" s="30"/>
      <c r="C129" s="218" t="s">
        <v>78</v>
      </c>
      <c r="D129" s="218" t="s">
        <v>130</v>
      </c>
      <c r="E129" s="219" t="s">
        <v>131</v>
      </c>
      <c r="F129" s="220" t="s">
        <v>132</v>
      </c>
      <c r="G129" s="221" t="s">
        <v>133</v>
      </c>
      <c r="H129" s="222">
        <v>1</v>
      </c>
      <c r="I129" s="222">
        <v>0</v>
      </c>
      <c r="J129" s="222">
        <f>ROUND(I129*H129,3)</f>
        <v>0</v>
      </c>
      <c r="K129" s="223"/>
      <c r="L129" s="35"/>
      <c r="M129" s="224" t="s">
        <v>1</v>
      </c>
      <c r="N129" s="225" t="s">
        <v>36</v>
      </c>
      <c r="O129" s="226">
        <v>0.082040000000000002</v>
      </c>
      <c r="P129" s="226">
        <f>O129*H129</f>
        <v>0.082040000000000002</v>
      </c>
      <c r="Q129" s="226">
        <v>0.00020471000000000001</v>
      </c>
      <c r="R129" s="226">
        <f>Q129*H129</f>
        <v>0.00020471000000000001</v>
      </c>
      <c r="S129" s="226">
        <v>0</v>
      </c>
      <c r="T129" s="227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228" t="s">
        <v>134</v>
      </c>
      <c r="AT129" s="228" t="s">
        <v>130</v>
      </c>
      <c r="AU129" s="228" t="s">
        <v>135</v>
      </c>
      <c r="AY129" s="14" t="s">
        <v>127</v>
      </c>
      <c r="BE129" s="229">
        <f>IF(N129="základná",J129,0)</f>
        <v>0</v>
      </c>
      <c r="BF129" s="229">
        <f>IF(N129="znížená",J129,0)</f>
        <v>0</v>
      </c>
      <c r="BG129" s="229">
        <f>IF(N129="zákl. prenesená",J129,0)</f>
        <v>0</v>
      </c>
      <c r="BH129" s="229">
        <f>IF(N129="zníž. prenesená",J129,0)</f>
        <v>0</v>
      </c>
      <c r="BI129" s="229">
        <f>IF(N129="nulová",J129,0)</f>
        <v>0</v>
      </c>
      <c r="BJ129" s="14" t="s">
        <v>135</v>
      </c>
      <c r="BK129" s="230">
        <f>ROUND(I129*H129,3)</f>
        <v>0</v>
      </c>
      <c r="BL129" s="14" t="s">
        <v>134</v>
      </c>
      <c r="BM129" s="228" t="s">
        <v>323</v>
      </c>
    </row>
    <row r="130" s="2" customFormat="1" ht="24.15" customHeight="1">
      <c r="A130" s="29"/>
      <c r="B130" s="30"/>
      <c r="C130" s="218" t="s">
        <v>135</v>
      </c>
      <c r="D130" s="218" t="s">
        <v>130</v>
      </c>
      <c r="E130" s="219" t="s">
        <v>156</v>
      </c>
      <c r="F130" s="220" t="s">
        <v>157</v>
      </c>
      <c r="G130" s="221" t="s">
        <v>139</v>
      </c>
      <c r="H130" s="222">
        <v>61.259999999999998</v>
      </c>
      <c r="I130" s="222">
        <v>0</v>
      </c>
      <c r="J130" s="222">
        <f>ROUND(I130*H130,3)</f>
        <v>0</v>
      </c>
      <c r="K130" s="223"/>
      <c r="L130" s="35"/>
      <c r="M130" s="224" t="s">
        <v>1</v>
      </c>
      <c r="N130" s="225" t="s">
        <v>36</v>
      </c>
      <c r="O130" s="226">
        <v>0.1273</v>
      </c>
      <c r="P130" s="226">
        <f>O130*H130</f>
        <v>7.7983979999999997</v>
      </c>
      <c r="Q130" s="226">
        <v>4.6500000000000004E-06</v>
      </c>
      <c r="R130" s="226">
        <f>Q130*H130</f>
        <v>0.00028485899999999999</v>
      </c>
      <c r="S130" s="226">
        <v>0</v>
      </c>
      <c r="T130" s="227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228" t="s">
        <v>134</v>
      </c>
      <c r="AT130" s="228" t="s">
        <v>130</v>
      </c>
      <c r="AU130" s="228" t="s">
        <v>135</v>
      </c>
      <c r="AY130" s="14" t="s">
        <v>127</v>
      </c>
      <c r="BE130" s="229">
        <f>IF(N130="základná",J130,0)</f>
        <v>0</v>
      </c>
      <c r="BF130" s="229">
        <f>IF(N130="znížená",J130,0)</f>
        <v>0</v>
      </c>
      <c r="BG130" s="229">
        <f>IF(N130="zákl. prenesená",J130,0)</f>
        <v>0</v>
      </c>
      <c r="BH130" s="229">
        <f>IF(N130="zníž. prenesená",J130,0)</f>
        <v>0</v>
      </c>
      <c r="BI130" s="229">
        <f>IF(N130="nulová",J130,0)</f>
        <v>0</v>
      </c>
      <c r="BJ130" s="14" t="s">
        <v>135</v>
      </c>
      <c r="BK130" s="230">
        <f>ROUND(I130*H130,3)</f>
        <v>0</v>
      </c>
      <c r="BL130" s="14" t="s">
        <v>134</v>
      </c>
      <c r="BM130" s="228" t="s">
        <v>324</v>
      </c>
    </row>
    <row r="131" s="2" customFormat="1" ht="24.15" customHeight="1">
      <c r="A131" s="29"/>
      <c r="B131" s="30"/>
      <c r="C131" s="218" t="s">
        <v>141</v>
      </c>
      <c r="D131" s="218" t="s">
        <v>130</v>
      </c>
      <c r="E131" s="219" t="s">
        <v>160</v>
      </c>
      <c r="F131" s="220" t="s">
        <v>161</v>
      </c>
      <c r="G131" s="221" t="s">
        <v>139</v>
      </c>
      <c r="H131" s="222">
        <v>61.259999999999998</v>
      </c>
      <c r="I131" s="222">
        <v>0</v>
      </c>
      <c r="J131" s="222">
        <f>ROUND(I131*H131,3)</f>
        <v>0</v>
      </c>
      <c r="K131" s="223"/>
      <c r="L131" s="35"/>
      <c r="M131" s="224" t="s">
        <v>1</v>
      </c>
      <c r="N131" s="225" t="s">
        <v>36</v>
      </c>
      <c r="O131" s="226">
        <v>0.20509</v>
      </c>
      <c r="P131" s="226">
        <f>O131*H131</f>
        <v>12.563813399999999</v>
      </c>
      <c r="Q131" s="226">
        <v>0.0048960000000000002</v>
      </c>
      <c r="R131" s="226">
        <f>Q131*H131</f>
        <v>0.29992896000000002</v>
      </c>
      <c r="S131" s="226">
        <v>0</v>
      </c>
      <c r="T131" s="227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228" t="s">
        <v>134</v>
      </c>
      <c r="AT131" s="228" t="s">
        <v>130</v>
      </c>
      <c r="AU131" s="228" t="s">
        <v>135</v>
      </c>
      <c r="AY131" s="14" t="s">
        <v>127</v>
      </c>
      <c r="BE131" s="229">
        <f>IF(N131="základná",J131,0)</f>
        <v>0</v>
      </c>
      <c r="BF131" s="229">
        <f>IF(N131="znížená",J131,0)</f>
        <v>0</v>
      </c>
      <c r="BG131" s="229">
        <f>IF(N131="zákl. prenesená",J131,0)</f>
        <v>0</v>
      </c>
      <c r="BH131" s="229">
        <f>IF(N131="zníž. prenesená",J131,0)</f>
        <v>0</v>
      </c>
      <c r="BI131" s="229">
        <f>IF(N131="nulová",J131,0)</f>
        <v>0</v>
      </c>
      <c r="BJ131" s="14" t="s">
        <v>135</v>
      </c>
      <c r="BK131" s="230">
        <f>ROUND(I131*H131,3)</f>
        <v>0</v>
      </c>
      <c r="BL131" s="14" t="s">
        <v>134</v>
      </c>
      <c r="BM131" s="228" t="s">
        <v>325</v>
      </c>
    </row>
    <row r="132" s="12" customFormat="1" ht="22.8" customHeight="1">
      <c r="A132" s="12"/>
      <c r="B132" s="203"/>
      <c r="C132" s="204"/>
      <c r="D132" s="205" t="s">
        <v>69</v>
      </c>
      <c r="E132" s="216" t="s">
        <v>163</v>
      </c>
      <c r="F132" s="216" t="s">
        <v>164</v>
      </c>
      <c r="G132" s="204"/>
      <c r="H132" s="204"/>
      <c r="I132" s="204"/>
      <c r="J132" s="217">
        <f>BK132</f>
        <v>0</v>
      </c>
      <c r="K132" s="204"/>
      <c r="L132" s="208"/>
      <c r="M132" s="209"/>
      <c r="N132" s="210"/>
      <c r="O132" s="210"/>
      <c r="P132" s="211">
        <f>P133</f>
        <v>18.806819999999998</v>
      </c>
      <c r="Q132" s="210"/>
      <c r="R132" s="211">
        <f>R133</f>
        <v>0.00067508519999999992</v>
      </c>
      <c r="S132" s="210"/>
      <c r="T132" s="212">
        <f>T133</f>
        <v>0.36756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78</v>
      </c>
      <c r="AT132" s="214" t="s">
        <v>69</v>
      </c>
      <c r="AU132" s="214" t="s">
        <v>78</v>
      </c>
      <c r="AY132" s="213" t="s">
        <v>127</v>
      </c>
      <c r="BK132" s="215">
        <f>BK133</f>
        <v>0</v>
      </c>
    </row>
    <row r="133" s="2" customFormat="1" ht="24.15" customHeight="1">
      <c r="A133" s="29"/>
      <c r="B133" s="30"/>
      <c r="C133" s="218" t="s">
        <v>134</v>
      </c>
      <c r="D133" s="218" t="s">
        <v>130</v>
      </c>
      <c r="E133" s="219" t="s">
        <v>170</v>
      </c>
      <c r="F133" s="220" t="s">
        <v>171</v>
      </c>
      <c r="G133" s="221" t="s">
        <v>139</v>
      </c>
      <c r="H133" s="222">
        <v>61.259999999999998</v>
      </c>
      <c r="I133" s="222">
        <v>0</v>
      </c>
      <c r="J133" s="222">
        <f>ROUND(I133*H133,3)</f>
        <v>0</v>
      </c>
      <c r="K133" s="223"/>
      <c r="L133" s="35"/>
      <c r="M133" s="224" t="s">
        <v>1</v>
      </c>
      <c r="N133" s="225" t="s">
        <v>36</v>
      </c>
      <c r="O133" s="226">
        <v>0.307</v>
      </c>
      <c r="P133" s="226">
        <f>O133*H133</f>
        <v>18.806819999999998</v>
      </c>
      <c r="Q133" s="226">
        <v>1.102E-05</v>
      </c>
      <c r="R133" s="226">
        <f>Q133*H133</f>
        <v>0.00067508519999999992</v>
      </c>
      <c r="S133" s="226">
        <v>0.0060000000000000001</v>
      </c>
      <c r="T133" s="227">
        <f>S133*H133</f>
        <v>0.36756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8" t="s">
        <v>134</v>
      </c>
      <c r="AT133" s="228" t="s">
        <v>130</v>
      </c>
      <c r="AU133" s="228" t="s">
        <v>135</v>
      </c>
      <c r="AY133" s="14" t="s">
        <v>127</v>
      </c>
      <c r="BE133" s="229">
        <f>IF(N133="základná",J133,0)</f>
        <v>0</v>
      </c>
      <c r="BF133" s="229">
        <f>IF(N133="znížená",J133,0)</f>
        <v>0</v>
      </c>
      <c r="BG133" s="229">
        <f>IF(N133="zákl. prenesená",J133,0)</f>
        <v>0</v>
      </c>
      <c r="BH133" s="229">
        <f>IF(N133="zníž. prenesená",J133,0)</f>
        <v>0</v>
      </c>
      <c r="BI133" s="229">
        <f>IF(N133="nulová",J133,0)</f>
        <v>0</v>
      </c>
      <c r="BJ133" s="14" t="s">
        <v>135</v>
      </c>
      <c r="BK133" s="230">
        <f>ROUND(I133*H133,3)</f>
        <v>0</v>
      </c>
      <c r="BL133" s="14" t="s">
        <v>134</v>
      </c>
      <c r="BM133" s="228" t="s">
        <v>326</v>
      </c>
    </row>
    <row r="134" s="12" customFormat="1" ht="22.8" customHeight="1">
      <c r="A134" s="12"/>
      <c r="B134" s="203"/>
      <c r="C134" s="204"/>
      <c r="D134" s="205" t="s">
        <v>69</v>
      </c>
      <c r="E134" s="216" t="s">
        <v>207</v>
      </c>
      <c r="F134" s="216" t="s">
        <v>208</v>
      </c>
      <c r="G134" s="204"/>
      <c r="H134" s="204"/>
      <c r="I134" s="204"/>
      <c r="J134" s="217">
        <f>BK134</f>
        <v>0</v>
      </c>
      <c r="K134" s="204"/>
      <c r="L134" s="208"/>
      <c r="M134" s="209"/>
      <c r="N134" s="210"/>
      <c r="O134" s="210"/>
      <c r="P134" s="211">
        <f>P135</f>
        <v>0.12642000000000001</v>
      </c>
      <c r="Q134" s="210"/>
      <c r="R134" s="211">
        <f>R135</f>
        <v>0</v>
      </c>
      <c r="S134" s="210"/>
      <c r="T134" s="212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78</v>
      </c>
      <c r="AT134" s="214" t="s">
        <v>69</v>
      </c>
      <c r="AU134" s="214" t="s">
        <v>78</v>
      </c>
      <c r="AY134" s="213" t="s">
        <v>127</v>
      </c>
      <c r="BK134" s="215">
        <f>BK135</f>
        <v>0</v>
      </c>
    </row>
    <row r="135" s="2" customFormat="1" ht="24.15" customHeight="1">
      <c r="A135" s="29"/>
      <c r="B135" s="30"/>
      <c r="C135" s="218" t="s">
        <v>148</v>
      </c>
      <c r="D135" s="218" t="s">
        <v>130</v>
      </c>
      <c r="E135" s="219" t="s">
        <v>210</v>
      </c>
      <c r="F135" s="220" t="s">
        <v>211</v>
      </c>
      <c r="G135" s="221" t="s">
        <v>181</v>
      </c>
      <c r="H135" s="222">
        <v>0.30099999999999999</v>
      </c>
      <c r="I135" s="222">
        <v>0</v>
      </c>
      <c r="J135" s="222">
        <f>ROUND(I135*H135,3)</f>
        <v>0</v>
      </c>
      <c r="K135" s="223"/>
      <c r="L135" s="35"/>
      <c r="M135" s="224" t="s">
        <v>1</v>
      </c>
      <c r="N135" s="225" t="s">
        <v>36</v>
      </c>
      <c r="O135" s="226">
        <v>0.41999999999999998</v>
      </c>
      <c r="P135" s="226">
        <f>O135*H135</f>
        <v>0.12642000000000001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8" t="s">
        <v>134</v>
      </c>
      <c r="AT135" s="228" t="s">
        <v>130</v>
      </c>
      <c r="AU135" s="228" t="s">
        <v>135</v>
      </c>
      <c r="AY135" s="14" t="s">
        <v>127</v>
      </c>
      <c r="BE135" s="229">
        <f>IF(N135="základná",J135,0)</f>
        <v>0</v>
      </c>
      <c r="BF135" s="229">
        <f>IF(N135="znížená",J135,0)</f>
        <v>0</v>
      </c>
      <c r="BG135" s="229">
        <f>IF(N135="zákl. prenesená",J135,0)</f>
        <v>0</v>
      </c>
      <c r="BH135" s="229">
        <f>IF(N135="zníž. prenesená",J135,0)</f>
        <v>0</v>
      </c>
      <c r="BI135" s="229">
        <f>IF(N135="nulová",J135,0)</f>
        <v>0</v>
      </c>
      <c r="BJ135" s="14" t="s">
        <v>135</v>
      </c>
      <c r="BK135" s="230">
        <f>ROUND(I135*H135,3)</f>
        <v>0</v>
      </c>
      <c r="BL135" s="14" t="s">
        <v>134</v>
      </c>
      <c r="BM135" s="228" t="s">
        <v>327</v>
      </c>
    </row>
    <row r="136" s="12" customFormat="1" ht="25.92" customHeight="1">
      <c r="A136" s="12"/>
      <c r="B136" s="203"/>
      <c r="C136" s="204"/>
      <c r="D136" s="205" t="s">
        <v>69</v>
      </c>
      <c r="E136" s="206" t="s">
        <v>213</v>
      </c>
      <c r="F136" s="206" t="s">
        <v>214</v>
      </c>
      <c r="G136" s="204"/>
      <c r="H136" s="204"/>
      <c r="I136" s="204"/>
      <c r="J136" s="207">
        <f>BK136</f>
        <v>0</v>
      </c>
      <c r="K136" s="204"/>
      <c r="L136" s="208"/>
      <c r="M136" s="209"/>
      <c r="N136" s="210"/>
      <c r="O136" s="210"/>
      <c r="P136" s="211">
        <f>P137+P146+P150</f>
        <v>71.51709876000001</v>
      </c>
      <c r="Q136" s="210"/>
      <c r="R136" s="211">
        <f>R137+R146+R150</f>
        <v>1.0321684114</v>
      </c>
      <c r="S136" s="210"/>
      <c r="T136" s="212">
        <f>T137+T146+T150</f>
        <v>0.26534308000000001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135</v>
      </c>
      <c r="AT136" s="214" t="s">
        <v>69</v>
      </c>
      <c r="AU136" s="214" t="s">
        <v>70</v>
      </c>
      <c r="AY136" s="213" t="s">
        <v>127</v>
      </c>
      <c r="BK136" s="215">
        <f>BK137+BK146+BK150</f>
        <v>0</v>
      </c>
    </row>
    <row r="137" s="12" customFormat="1" ht="22.8" customHeight="1">
      <c r="A137" s="12"/>
      <c r="B137" s="203"/>
      <c r="C137" s="204"/>
      <c r="D137" s="205" t="s">
        <v>69</v>
      </c>
      <c r="E137" s="216" t="s">
        <v>328</v>
      </c>
      <c r="F137" s="216" t="s">
        <v>329</v>
      </c>
      <c r="G137" s="204"/>
      <c r="H137" s="204"/>
      <c r="I137" s="204"/>
      <c r="J137" s="217">
        <f>BK137</f>
        <v>0</v>
      </c>
      <c r="K137" s="204"/>
      <c r="L137" s="208"/>
      <c r="M137" s="209"/>
      <c r="N137" s="210"/>
      <c r="O137" s="210"/>
      <c r="P137" s="211">
        <f>SUM(P138:P145)</f>
        <v>46.447157959999998</v>
      </c>
      <c r="Q137" s="210"/>
      <c r="R137" s="211">
        <f>SUM(R138:R145)</f>
        <v>0.80704041140000005</v>
      </c>
      <c r="S137" s="210"/>
      <c r="T137" s="212">
        <f>SUM(T138:T145)</f>
        <v>0.20408308000000003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135</v>
      </c>
      <c r="AT137" s="214" t="s">
        <v>69</v>
      </c>
      <c r="AU137" s="214" t="s">
        <v>78</v>
      </c>
      <c r="AY137" s="213" t="s">
        <v>127</v>
      </c>
      <c r="BK137" s="215">
        <f>SUM(BK138:BK145)</f>
        <v>0</v>
      </c>
    </row>
    <row r="138" s="2" customFormat="1" ht="16.5" customHeight="1">
      <c r="A138" s="29"/>
      <c r="B138" s="30"/>
      <c r="C138" s="218" t="s">
        <v>128</v>
      </c>
      <c r="D138" s="218" t="s">
        <v>130</v>
      </c>
      <c r="E138" s="219" t="s">
        <v>330</v>
      </c>
      <c r="F138" s="220" t="s">
        <v>331</v>
      </c>
      <c r="G138" s="221" t="s">
        <v>139</v>
      </c>
      <c r="H138" s="222">
        <v>40.465000000000003</v>
      </c>
      <c r="I138" s="222">
        <v>0</v>
      </c>
      <c r="J138" s="222">
        <f>ROUND(I138*H138,3)</f>
        <v>0</v>
      </c>
      <c r="K138" s="223"/>
      <c r="L138" s="35"/>
      <c r="M138" s="224" t="s">
        <v>1</v>
      </c>
      <c r="N138" s="225" t="s">
        <v>36</v>
      </c>
      <c r="O138" s="226">
        <v>0.40100000000000002</v>
      </c>
      <c r="P138" s="226">
        <f>O138*H138</f>
        <v>16.226465000000001</v>
      </c>
      <c r="Q138" s="226">
        <v>0.00132</v>
      </c>
      <c r="R138" s="226">
        <f>Q138*H138</f>
        <v>0.053413800000000004</v>
      </c>
      <c r="S138" s="226">
        <v>0</v>
      </c>
      <c r="T138" s="227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8" t="s">
        <v>195</v>
      </c>
      <c r="AT138" s="228" t="s">
        <v>130</v>
      </c>
      <c r="AU138" s="228" t="s">
        <v>135</v>
      </c>
      <c r="AY138" s="14" t="s">
        <v>127</v>
      </c>
      <c r="BE138" s="229">
        <f>IF(N138="základná",J138,0)</f>
        <v>0</v>
      </c>
      <c r="BF138" s="229">
        <f>IF(N138="znížená",J138,0)</f>
        <v>0</v>
      </c>
      <c r="BG138" s="229">
        <f>IF(N138="zákl. prenesená",J138,0)</f>
        <v>0</v>
      </c>
      <c r="BH138" s="229">
        <f>IF(N138="zníž. prenesená",J138,0)</f>
        <v>0</v>
      </c>
      <c r="BI138" s="229">
        <f>IF(N138="nulová",J138,0)</f>
        <v>0</v>
      </c>
      <c r="BJ138" s="14" t="s">
        <v>135</v>
      </c>
      <c r="BK138" s="230">
        <f>ROUND(I138*H138,3)</f>
        <v>0</v>
      </c>
      <c r="BL138" s="14" t="s">
        <v>195</v>
      </c>
      <c r="BM138" s="228" t="s">
        <v>332</v>
      </c>
    </row>
    <row r="139" s="2" customFormat="1" ht="16.5" customHeight="1">
      <c r="A139" s="29"/>
      <c r="B139" s="30"/>
      <c r="C139" s="231" t="s">
        <v>155</v>
      </c>
      <c r="D139" s="231" t="s">
        <v>231</v>
      </c>
      <c r="E139" s="232" t="s">
        <v>333</v>
      </c>
      <c r="F139" s="233" t="s">
        <v>334</v>
      </c>
      <c r="G139" s="234" t="s">
        <v>139</v>
      </c>
      <c r="H139" s="235">
        <v>40.654000000000003</v>
      </c>
      <c r="I139" s="235">
        <v>0</v>
      </c>
      <c r="J139" s="235">
        <f>ROUND(I139*H139,3)</f>
        <v>0</v>
      </c>
      <c r="K139" s="236"/>
      <c r="L139" s="237"/>
      <c r="M139" s="238" t="s">
        <v>1</v>
      </c>
      <c r="N139" s="239" t="s">
        <v>36</v>
      </c>
      <c r="O139" s="226">
        <v>0</v>
      </c>
      <c r="P139" s="226">
        <f>O139*H139</f>
        <v>0</v>
      </c>
      <c r="Q139" s="226">
        <v>0.0053600000000000002</v>
      </c>
      <c r="R139" s="226">
        <f>Q139*H139</f>
        <v>0.21790544000000003</v>
      </c>
      <c r="S139" s="226">
        <v>0</v>
      </c>
      <c r="T139" s="227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228" t="s">
        <v>234</v>
      </c>
      <c r="AT139" s="228" t="s">
        <v>231</v>
      </c>
      <c r="AU139" s="228" t="s">
        <v>135</v>
      </c>
      <c r="AY139" s="14" t="s">
        <v>127</v>
      </c>
      <c r="BE139" s="229">
        <f>IF(N139="základná",J139,0)</f>
        <v>0</v>
      </c>
      <c r="BF139" s="229">
        <f>IF(N139="znížená",J139,0)</f>
        <v>0</v>
      </c>
      <c r="BG139" s="229">
        <f>IF(N139="zákl. prenesená",J139,0)</f>
        <v>0</v>
      </c>
      <c r="BH139" s="229">
        <f>IF(N139="zníž. prenesená",J139,0)</f>
        <v>0</v>
      </c>
      <c r="BI139" s="229">
        <f>IF(N139="nulová",J139,0)</f>
        <v>0</v>
      </c>
      <c r="BJ139" s="14" t="s">
        <v>135</v>
      </c>
      <c r="BK139" s="230">
        <f>ROUND(I139*H139,3)</f>
        <v>0</v>
      </c>
      <c r="BL139" s="14" t="s">
        <v>195</v>
      </c>
      <c r="BM139" s="228" t="s">
        <v>335</v>
      </c>
    </row>
    <row r="140" s="2" customFormat="1" ht="24.15" customHeight="1">
      <c r="A140" s="29"/>
      <c r="B140" s="30"/>
      <c r="C140" s="218" t="s">
        <v>159</v>
      </c>
      <c r="D140" s="218" t="s">
        <v>130</v>
      </c>
      <c r="E140" s="219" t="s">
        <v>336</v>
      </c>
      <c r="F140" s="220" t="s">
        <v>337</v>
      </c>
      <c r="G140" s="221" t="s">
        <v>139</v>
      </c>
      <c r="H140" s="222">
        <v>40.654000000000003</v>
      </c>
      <c r="I140" s="222">
        <v>0</v>
      </c>
      <c r="J140" s="222">
        <f>ROUND(I140*H140,3)</f>
        <v>0</v>
      </c>
      <c r="K140" s="223"/>
      <c r="L140" s="35"/>
      <c r="M140" s="224" t="s">
        <v>1</v>
      </c>
      <c r="N140" s="225" t="s">
        <v>36</v>
      </c>
      <c r="O140" s="226">
        <v>0.127</v>
      </c>
      <c r="P140" s="226">
        <f>O140*H140</f>
        <v>5.1630580000000004</v>
      </c>
      <c r="Q140" s="226">
        <v>0</v>
      </c>
      <c r="R140" s="226">
        <f>Q140*H140</f>
        <v>0</v>
      </c>
      <c r="S140" s="226">
        <v>0.0050200000000000002</v>
      </c>
      <c r="T140" s="227">
        <f>S140*H140</f>
        <v>0.20408308000000003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228" t="s">
        <v>195</v>
      </c>
      <c r="AT140" s="228" t="s">
        <v>130</v>
      </c>
      <c r="AU140" s="228" t="s">
        <v>135</v>
      </c>
      <c r="AY140" s="14" t="s">
        <v>127</v>
      </c>
      <c r="BE140" s="229">
        <f>IF(N140="základná",J140,0)</f>
        <v>0</v>
      </c>
      <c r="BF140" s="229">
        <f>IF(N140="znížená",J140,0)</f>
        <v>0</v>
      </c>
      <c r="BG140" s="229">
        <f>IF(N140="zákl. prenesená",J140,0)</f>
        <v>0</v>
      </c>
      <c r="BH140" s="229">
        <f>IF(N140="zníž. prenesená",J140,0)</f>
        <v>0</v>
      </c>
      <c r="BI140" s="229">
        <f>IF(N140="nulová",J140,0)</f>
        <v>0</v>
      </c>
      <c r="BJ140" s="14" t="s">
        <v>135</v>
      </c>
      <c r="BK140" s="230">
        <f>ROUND(I140*H140,3)</f>
        <v>0</v>
      </c>
      <c r="BL140" s="14" t="s">
        <v>195</v>
      </c>
      <c r="BM140" s="228" t="s">
        <v>338</v>
      </c>
    </row>
    <row r="141" s="2" customFormat="1" ht="16.5" customHeight="1">
      <c r="A141" s="29"/>
      <c r="B141" s="30"/>
      <c r="C141" s="218" t="s">
        <v>163</v>
      </c>
      <c r="D141" s="218" t="s">
        <v>130</v>
      </c>
      <c r="E141" s="219" t="s">
        <v>339</v>
      </c>
      <c r="F141" s="220" t="s">
        <v>340</v>
      </c>
      <c r="G141" s="221" t="s">
        <v>139</v>
      </c>
      <c r="H141" s="222">
        <v>40.654000000000003</v>
      </c>
      <c r="I141" s="222">
        <v>0</v>
      </c>
      <c r="J141" s="222">
        <f>ROUND(I141*H141,3)</f>
        <v>0</v>
      </c>
      <c r="K141" s="223"/>
      <c r="L141" s="35"/>
      <c r="M141" s="224" t="s">
        <v>1</v>
      </c>
      <c r="N141" s="225" t="s">
        <v>36</v>
      </c>
      <c r="O141" s="226">
        <v>0.52124000000000004</v>
      </c>
      <c r="P141" s="226">
        <f>O141*H141</f>
        <v>21.190490960000002</v>
      </c>
      <c r="Q141" s="226">
        <v>0.00015909999999999999</v>
      </c>
      <c r="R141" s="226">
        <f>Q141*H141</f>
        <v>0.0064680514</v>
      </c>
      <c r="S141" s="226">
        <v>0</v>
      </c>
      <c r="T141" s="227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8" t="s">
        <v>195</v>
      </c>
      <c r="AT141" s="228" t="s">
        <v>130</v>
      </c>
      <c r="AU141" s="228" t="s">
        <v>135</v>
      </c>
      <c r="AY141" s="14" t="s">
        <v>127</v>
      </c>
      <c r="BE141" s="229">
        <f>IF(N141="základná",J141,0)</f>
        <v>0</v>
      </c>
      <c r="BF141" s="229">
        <f>IF(N141="znížená",J141,0)</f>
        <v>0</v>
      </c>
      <c r="BG141" s="229">
        <f>IF(N141="zákl. prenesená",J141,0)</f>
        <v>0</v>
      </c>
      <c r="BH141" s="229">
        <f>IF(N141="zníž. prenesená",J141,0)</f>
        <v>0</v>
      </c>
      <c r="BI141" s="229">
        <f>IF(N141="nulová",J141,0)</f>
        <v>0</v>
      </c>
      <c r="BJ141" s="14" t="s">
        <v>135</v>
      </c>
      <c r="BK141" s="230">
        <f>ROUND(I141*H141,3)</f>
        <v>0</v>
      </c>
      <c r="BL141" s="14" t="s">
        <v>195</v>
      </c>
      <c r="BM141" s="228" t="s">
        <v>341</v>
      </c>
    </row>
    <row r="142" s="2" customFormat="1" ht="24.15" customHeight="1">
      <c r="A142" s="29"/>
      <c r="B142" s="30"/>
      <c r="C142" s="231" t="s">
        <v>169</v>
      </c>
      <c r="D142" s="231" t="s">
        <v>231</v>
      </c>
      <c r="E142" s="232" t="s">
        <v>342</v>
      </c>
      <c r="F142" s="233" t="s">
        <v>343</v>
      </c>
      <c r="G142" s="234" t="s">
        <v>344</v>
      </c>
      <c r="H142" s="235">
        <v>0.57199999999999995</v>
      </c>
      <c r="I142" s="235">
        <v>0</v>
      </c>
      <c r="J142" s="235">
        <f>ROUND(I142*H142,3)</f>
        <v>0</v>
      </c>
      <c r="K142" s="236"/>
      <c r="L142" s="237"/>
      <c r="M142" s="238" t="s">
        <v>1</v>
      </c>
      <c r="N142" s="239" t="s">
        <v>36</v>
      </c>
      <c r="O142" s="226">
        <v>0</v>
      </c>
      <c r="P142" s="226">
        <f>O142*H142</f>
        <v>0</v>
      </c>
      <c r="Q142" s="226">
        <v>0.55000000000000004</v>
      </c>
      <c r="R142" s="226">
        <f>Q142*H142</f>
        <v>0.31459999999999999</v>
      </c>
      <c r="S142" s="226">
        <v>0</v>
      </c>
      <c r="T142" s="227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8" t="s">
        <v>234</v>
      </c>
      <c r="AT142" s="228" t="s">
        <v>231</v>
      </c>
      <c r="AU142" s="228" t="s">
        <v>135</v>
      </c>
      <c r="AY142" s="14" t="s">
        <v>127</v>
      </c>
      <c r="BE142" s="229">
        <f>IF(N142="základná",J142,0)</f>
        <v>0</v>
      </c>
      <c r="BF142" s="229">
        <f>IF(N142="znížená",J142,0)</f>
        <v>0</v>
      </c>
      <c r="BG142" s="229">
        <f>IF(N142="zákl. prenesená",J142,0)</f>
        <v>0</v>
      </c>
      <c r="BH142" s="229">
        <f>IF(N142="zníž. prenesená",J142,0)</f>
        <v>0</v>
      </c>
      <c r="BI142" s="229">
        <f>IF(N142="nulová",J142,0)</f>
        <v>0</v>
      </c>
      <c r="BJ142" s="14" t="s">
        <v>135</v>
      </c>
      <c r="BK142" s="230">
        <f>ROUND(I142*H142,3)</f>
        <v>0</v>
      </c>
      <c r="BL142" s="14" t="s">
        <v>195</v>
      </c>
      <c r="BM142" s="228" t="s">
        <v>345</v>
      </c>
    </row>
    <row r="143" s="2" customFormat="1" ht="16.5" customHeight="1">
      <c r="A143" s="29"/>
      <c r="B143" s="30"/>
      <c r="C143" s="231" t="s">
        <v>173</v>
      </c>
      <c r="D143" s="231" t="s">
        <v>231</v>
      </c>
      <c r="E143" s="232" t="s">
        <v>346</v>
      </c>
      <c r="F143" s="233" t="s">
        <v>347</v>
      </c>
      <c r="G143" s="234" t="s">
        <v>139</v>
      </c>
      <c r="H143" s="235">
        <v>40.654000000000003</v>
      </c>
      <c r="I143" s="235">
        <v>0</v>
      </c>
      <c r="J143" s="235">
        <f>ROUND(I143*H143,3)</f>
        <v>0</v>
      </c>
      <c r="K143" s="236"/>
      <c r="L143" s="237"/>
      <c r="M143" s="238" t="s">
        <v>1</v>
      </c>
      <c r="N143" s="239" t="s">
        <v>36</v>
      </c>
      <c r="O143" s="226">
        <v>0</v>
      </c>
      <c r="P143" s="226">
        <f>O143*H143</f>
        <v>0</v>
      </c>
      <c r="Q143" s="226">
        <v>0.00528</v>
      </c>
      <c r="R143" s="226">
        <f>Q143*H143</f>
        <v>0.21465312000000003</v>
      </c>
      <c r="S143" s="226">
        <v>0</v>
      </c>
      <c r="T143" s="227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28" t="s">
        <v>234</v>
      </c>
      <c r="AT143" s="228" t="s">
        <v>231</v>
      </c>
      <c r="AU143" s="228" t="s">
        <v>135</v>
      </c>
      <c r="AY143" s="14" t="s">
        <v>127</v>
      </c>
      <c r="BE143" s="229">
        <f>IF(N143="základná",J143,0)</f>
        <v>0</v>
      </c>
      <c r="BF143" s="229">
        <f>IF(N143="znížená",J143,0)</f>
        <v>0</v>
      </c>
      <c r="BG143" s="229">
        <f>IF(N143="zákl. prenesená",J143,0)</f>
        <v>0</v>
      </c>
      <c r="BH143" s="229">
        <f>IF(N143="zníž. prenesená",J143,0)</f>
        <v>0</v>
      </c>
      <c r="BI143" s="229">
        <f>IF(N143="nulová",J143,0)</f>
        <v>0</v>
      </c>
      <c r="BJ143" s="14" t="s">
        <v>135</v>
      </c>
      <c r="BK143" s="230">
        <f>ROUND(I143*H143,3)</f>
        <v>0</v>
      </c>
      <c r="BL143" s="14" t="s">
        <v>195</v>
      </c>
      <c r="BM143" s="228" t="s">
        <v>348</v>
      </c>
    </row>
    <row r="144" s="2" customFormat="1" ht="33" customHeight="1">
      <c r="A144" s="29"/>
      <c r="B144" s="30"/>
      <c r="C144" s="218" t="s">
        <v>178</v>
      </c>
      <c r="D144" s="218" t="s">
        <v>130</v>
      </c>
      <c r="E144" s="219" t="s">
        <v>349</v>
      </c>
      <c r="F144" s="220" t="s">
        <v>350</v>
      </c>
      <c r="G144" s="221" t="s">
        <v>181</v>
      </c>
      <c r="H144" s="222">
        <v>0.80700000000000005</v>
      </c>
      <c r="I144" s="222">
        <v>0</v>
      </c>
      <c r="J144" s="222">
        <f>ROUND(I144*H144,3)</f>
        <v>0</v>
      </c>
      <c r="K144" s="223"/>
      <c r="L144" s="35"/>
      <c r="M144" s="224" t="s">
        <v>1</v>
      </c>
      <c r="N144" s="225" t="s">
        <v>36</v>
      </c>
      <c r="O144" s="226">
        <v>2.3959999999999999</v>
      </c>
      <c r="P144" s="226">
        <f>O144*H144</f>
        <v>1.9335720000000001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8" t="s">
        <v>195</v>
      </c>
      <c r="AT144" s="228" t="s">
        <v>130</v>
      </c>
      <c r="AU144" s="228" t="s">
        <v>135</v>
      </c>
      <c r="AY144" s="14" t="s">
        <v>127</v>
      </c>
      <c r="BE144" s="229">
        <f>IF(N144="základná",J144,0)</f>
        <v>0</v>
      </c>
      <c r="BF144" s="229">
        <f>IF(N144="znížená",J144,0)</f>
        <v>0</v>
      </c>
      <c r="BG144" s="229">
        <f>IF(N144="zákl. prenesená",J144,0)</f>
        <v>0</v>
      </c>
      <c r="BH144" s="229">
        <f>IF(N144="zníž. prenesená",J144,0)</f>
        <v>0</v>
      </c>
      <c r="BI144" s="229">
        <f>IF(N144="nulová",J144,0)</f>
        <v>0</v>
      </c>
      <c r="BJ144" s="14" t="s">
        <v>135</v>
      </c>
      <c r="BK144" s="230">
        <f>ROUND(I144*H144,3)</f>
        <v>0</v>
      </c>
      <c r="BL144" s="14" t="s">
        <v>195</v>
      </c>
      <c r="BM144" s="228" t="s">
        <v>351</v>
      </c>
    </row>
    <row r="145" s="2" customFormat="1" ht="33" customHeight="1">
      <c r="A145" s="29"/>
      <c r="B145" s="30"/>
      <c r="C145" s="218" t="s">
        <v>183</v>
      </c>
      <c r="D145" s="218" t="s">
        <v>130</v>
      </c>
      <c r="E145" s="219" t="s">
        <v>352</v>
      </c>
      <c r="F145" s="220" t="s">
        <v>350</v>
      </c>
      <c r="G145" s="221" t="s">
        <v>181</v>
      </c>
      <c r="H145" s="222">
        <v>0.80700000000000005</v>
      </c>
      <c r="I145" s="222">
        <v>0</v>
      </c>
      <c r="J145" s="222">
        <f>ROUND(I145*H145,3)</f>
        <v>0</v>
      </c>
      <c r="K145" s="223"/>
      <c r="L145" s="35"/>
      <c r="M145" s="224" t="s">
        <v>1</v>
      </c>
      <c r="N145" s="225" t="s">
        <v>36</v>
      </c>
      <c r="O145" s="226">
        <v>2.3959999999999999</v>
      </c>
      <c r="P145" s="226">
        <f>O145*H145</f>
        <v>1.9335720000000001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8" t="s">
        <v>195</v>
      </c>
      <c r="AT145" s="228" t="s">
        <v>130</v>
      </c>
      <c r="AU145" s="228" t="s">
        <v>135</v>
      </c>
      <c r="AY145" s="14" t="s">
        <v>127</v>
      </c>
      <c r="BE145" s="229">
        <f>IF(N145="základná",J145,0)</f>
        <v>0</v>
      </c>
      <c r="BF145" s="229">
        <f>IF(N145="znížená",J145,0)</f>
        <v>0</v>
      </c>
      <c r="BG145" s="229">
        <f>IF(N145="zákl. prenesená",J145,0)</f>
        <v>0</v>
      </c>
      <c r="BH145" s="229">
        <f>IF(N145="zníž. prenesená",J145,0)</f>
        <v>0</v>
      </c>
      <c r="BI145" s="229">
        <f>IF(N145="nulová",J145,0)</f>
        <v>0</v>
      </c>
      <c r="BJ145" s="14" t="s">
        <v>135</v>
      </c>
      <c r="BK145" s="230">
        <f>ROUND(I145*H145,3)</f>
        <v>0</v>
      </c>
      <c r="BL145" s="14" t="s">
        <v>195</v>
      </c>
      <c r="BM145" s="228" t="s">
        <v>353</v>
      </c>
    </row>
    <row r="146" s="12" customFormat="1" ht="22.8" customHeight="1">
      <c r="A146" s="12"/>
      <c r="B146" s="203"/>
      <c r="C146" s="204"/>
      <c r="D146" s="205" t="s">
        <v>69</v>
      </c>
      <c r="E146" s="216" t="s">
        <v>273</v>
      </c>
      <c r="F146" s="216" t="s">
        <v>274</v>
      </c>
      <c r="G146" s="204"/>
      <c r="H146" s="204"/>
      <c r="I146" s="204"/>
      <c r="J146" s="217">
        <f>BK146</f>
        <v>0</v>
      </c>
      <c r="K146" s="204"/>
      <c r="L146" s="208"/>
      <c r="M146" s="209"/>
      <c r="N146" s="210"/>
      <c r="O146" s="210"/>
      <c r="P146" s="211">
        <f>SUM(P147:P149)</f>
        <v>24.753940800000002</v>
      </c>
      <c r="Q146" s="210"/>
      <c r="R146" s="211">
        <f>SUM(R147:R149)</f>
        <v>0.22053600000000001</v>
      </c>
      <c r="S146" s="210"/>
      <c r="T146" s="212">
        <f>SUM(T147:T149)</f>
        <v>0.061260000000000002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135</v>
      </c>
      <c r="AT146" s="214" t="s">
        <v>69</v>
      </c>
      <c r="AU146" s="214" t="s">
        <v>78</v>
      </c>
      <c r="AY146" s="213" t="s">
        <v>127</v>
      </c>
      <c r="BK146" s="215">
        <f>SUM(BK147:BK149)</f>
        <v>0</v>
      </c>
    </row>
    <row r="147" s="2" customFormat="1" ht="21.75" customHeight="1">
      <c r="A147" s="29"/>
      <c r="B147" s="30"/>
      <c r="C147" s="218" t="s">
        <v>187</v>
      </c>
      <c r="D147" s="218" t="s">
        <v>130</v>
      </c>
      <c r="E147" s="219" t="s">
        <v>276</v>
      </c>
      <c r="F147" s="220" t="s">
        <v>277</v>
      </c>
      <c r="G147" s="221" t="s">
        <v>139</v>
      </c>
      <c r="H147" s="222">
        <v>61.259999999999998</v>
      </c>
      <c r="I147" s="222">
        <v>0</v>
      </c>
      <c r="J147" s="222">
        <f>ROUND(I147*H147,3)</f>
        <v>0</v>
      </c>
      <c r="K147" s="223"/>
      <c r="L147" s="35"/>
      <c r="M147" s="224" t="s">
        <v>1</v>
      </c>
      <c r="N147" s="225" t="s">
        <v>36</v>
      </c>
      <c r="O147" s="226">
        <v>0.095000000000000001</v>
      </c>
      <c r="P147" s="226">
        <f>O147*H147</f>
        <v>5.8197000000000001</v>
      </c>
      <c r="Q147" s="226">
        <v>0</v>
      </c>
      <c r="R147" s="226">
        <f>Q147*H147</f>
        <v>0</v>
      </c>
      <c r="S147" s="226">
        <v>0.001</v>
      </c>
      <c r="T147" s="227">
        <f>S147*H147</f>
        <v>0.061260000000000002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8" t="s">
        <v>195</v>
      </c>
      <c r="AT147" s="228" t="s">
        <v>130</v>
      </c>
      <c r="AU147" s="228" t="s">
        <v>135</v>
      </c>
      <c r="AY147" s="14" t="s">
        <v>127</v>
      </c>
      <c r="BE147" s="229">
        <f>IF(N147="základná",J147,0)</f>
        <v>0</v>
      </c>
      <c r="BF147" s="229">
        <f>IF(N147="znížená",J147,0)</f>
        <v>0</v>
      </c>
      <c r="BG147" s="229">
        <f>IF(N147="zákl. prenesená",J147,0)</f>
        <v>0</v>
      </c>
      <c r="BH147" s="229">
        <f>IF(N147="zníž. prenesená",J147,0)</f>
        <v>0</v>
      </c>
      <c r="BI147" s="229">
        <f>IF(N147="nulová",J147,0)</f>
        <v>0</v>
      </c>
      <c r="BJ147" s="14" t="s">
        <v>135</v>
      </c>
      <c r="BK147" s="230">
        <f>ROUND(I147*H147,3)</f>
        <v>0</v>
      </c>
      <c r="BL147" s="14" t="s">
        <v>195</v>
      </c>
      <c r="BM147" s="228" t="s">
        <v>354</v>
      </c>
    </row>
    <row r="148" s="2" customFormat="1" ht="16.5" customHeight="1">
      <c r="A148" s="29"/>
      <c r="B148" s="30"/>
      <c r="C148" s="218" t="s">
        <v>191</v>
      </c>
      <c r="D148" s="218" t="s">
        <v>130</v>
      </c>
      <c r="E148" s="219" t="s">
        <v>280</v>
      </c>
      <c r="F148" s="220" t="s">
        <v>355</v>
      </c>
      <c r="G148" s="221" t="s">
        <v>139</v>
      </c>
      <c r="H148" s="222">
        <v>61.259999999999998</v>
      </c>
      <c r="I148" s="222">
        <v>0</v>
      </c>
      <c r="J148" s="222">
        <f>ROUND(I148*H148,3)</f>
        <v>0</v>
      </c>
      <c r="K148" s="223"/>
      <c r="L148" s="35"/>
      <c r="M148" s="224" t="s">
        <v>1</v>
      </c>
      <c r="N148" s="225" t="s">
        <v>36</v>
      </c>
      <c r="O148" s="226">
        <v>0.30908000000000002</v>
      </c>
      <c r="P148" s="226">
        <f>O148*H148</f>
        <v>18.934240800000001</v>
      </c>
      <c r="Q148" s="226">
        <v>0.00029999999999999997</v>
      </c>
      <c r="R148" s="226">
        <f>Q148*H148</f>
        <v>0.018377999999999999</v>
      </c>
      <c r="S148" s="226">
        <v>0</v>
      </c>
      <c r="T148" s="22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8" t="s">
        <v>195</v>
      </c>
      <c r="AT148" s="228" t="s">
        <v>130</v>
      </c>
      <c r="AU148" s="228" t="s">
        <v>135</v>
      </c>
      <c r="AY148" s="14" t="s">
        <v>127</v>
      </c>
      <c r="BE148" s="229">
        <f>IF(N148="základná",J148,0)</f>
        <v>0</v>
      </c>
      <c r="BF148" s="229">
        <f>IF(N148="znížená",J148,0)</f>
        <v>0</v>
      </c>
      <c r="BG148" s="229">
        <f>IF(N148="zákl. prenesená",J148,0)</f>
        <v>0</v>
      </c>
      <c r="BH148" s="229">
        <f>IF(N148="zníž. prenesená",J148,0)</f>
        <v>0</v>
      </c>
      <c r="BI148" s="229">
        <f>IF(N148="nulová",J148,0)</f>
        <v>0</v>
      </c>
      <c r="BJ148" s="14" t="s">
        <v>135</v>
      </c>
      <c r="BK148" s="230">
        <f>ROUND(I148*H148,3)</f>
        <v>0</v>
      </c>
      <c r="BL148" s="14" t="s">
        <v>195</v>
      </c>
      <c r="BM148" s="228" t="s">
        <v>356</v>
      </c>
    </row>
    <row r="149" s="2" customFormat="1" ht="16.5" customHeight="1">
      <c r="A149" s="29"/>
      <c r="B149" s="30"/>
      <c r="C149" s="231" t="s">
        <v>195</v>
      </c>
      <c r="D149" s="231" t="s">
        <v>231</v>
      </c>
      <c r="E149" s="232" t="s">
        <v>284</v>
      </c>
      <c r="F149" s="233" t="s">
        <v>357</v>
      </c>
      <c r="G149" s="234" t="s">
        <v>139</v>
      </c>
      <c r="H149" s="235">
        <v>61.259999999999998</v>
      </c>
      <c r="I149" s="235">
        <v>0</v>
      </c>
      <c r="J149" s="235">
        <f>ROUND(I149*H149,3)</f>
        <v>0</v>
      </c>
      <c r="K149" s="236"/>
      <c r="L149" s="237"/>
      <c r="M149" s="238" t="s">
        <v>1</v>
      </c>
      <c r="N149" s="239" t="s">
        <v>36</v>
      </c>
      <c r="O149" s="226">
        <v>0</v>
      </c>
      <c r="P149" s="226">
        <f>O149*H149</f>
        <v>0</v>
      </c>
      <c r="Q149" s="226">
        <v>0.0033</v>
      </c>
      <c r="R149" s="226">
        <f>Q149*H149</f>
        <v>0.202158</v>
      </c>
      <c r="S149" s="226">
        <v>0</v>
      </c>
      <c r="T149" s="227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228" t="s">
        <v>234</v>
      </c>
      <c r="AT149" s="228" t="s">
        <v>231</v>
      </c>
      <c r="AU149" s="228" t="s">
        <v>135</v>
      </c>
      <c r="AY149" s="14" t="s">
        <v>127</v>
      </c>
      <c r="BE149" s="229">
        <f>IF(N149="základná",J149,0)</f>
        <v>0</v>
      </c>
      <c r="BF149" s="229">
        <f>IF(N149="znížená",J149,0)</f>
        <v>0</v>
      </c>
      <c r="BG149" s="229">
        <f>IF(N149="zákl. prenesená",J149,0)</f>
        <v>0</v>
      </c>
      <c r="BH149" s="229">
        <f>IF(N149="zníž. prenesená",J149,0)</f>
        <v>0</v>
      </c>
      <c r="BI149" s="229">
        <f>IF(N149="nulová",J149,0)</f>
        <v>0</v>
      </c>
      <c r="BJ149" s="14" t="s">
        <v>135</v>
      </c>
      <c r="BK149" s="230">
        <f>ROUND(I149*H149,3)</f>
        <v>0</v>
      </c>
      <c r="BL149" s="14" t="s">
        <v>195</v>
      </c>
      <c r="BM149" s="228" t="s">
        <v>358</v>
      </c>
    </row>
    <row r="150" s="12" customFormat="1" ht="22.8" customHeight="1">
      <c r="A150" s="12"/>
      <c r="B150" s="203"/>
      <c r="C150" s="204"/>
      <c r="D150" s="205" t="s">
        <v>69</v>
      </c>
      <c r="E150" s="216" t="s">
        <v>287</v>
      </c>
      <c r="F150" s="216" t="s">
        <v>288</v>
      </c>
      <c r="G150" s="204"/>
      <c r="H150" s="204"/>
      <c r="I150" s="204"/>
      <c r="J150" s="217">
        <f>BK150</f>
        <v>0</v>
      </c>
      <c r="K150" s="204"/>
      <c r="L150" s="208"/>
      <c r="M150" s="209"/>
      <c r="N150" s="210"/>
      <c r="O150" s="210"/>
      <c r="P150" s="211">
        <f>P151</f>
        <v>0.316</v>
      </c>
      <c r="Q150" s="210"/>
      <c r="R150" s="211">
        <f>R151</f>
        <v>0.0045919999999999997</v>
      </c>
      <c r="S150" s="210"/>
      <c r="T150" s="212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135</v>
      </c>
      <c r="AT150" s="214" t="s">
        <v>69</v>
      </c>
      <c r="AU150" s="214" t="s">
        <v>78</v>
      </c>
      <c r="AY150" s="213" t="s">
        <v>127</v>
      </c>
      <c r="BK150" s="215">
        <f>BK151</f>
        <v>0</v>
      </c>
    </row>
    <row r="151" s="2" customFormat="1" ht="37.8" customHeight="1">
      <c r="A151" s="29"/>
      <c r="B151" s="30"/>
      <c r="C151" s="218" t="s">
        <v>199</v>
      </c>
      <c r="D151" s="218" t="s">
        <v>130</v>
      </c>
      <c r="E151" s="219" t="s">
        <v>290</v>
      </c>
      <c r="F151" s="220" t="s">
        <v>291</v>
      </c>
      <c r="G151" s="221" t="s">
        <v>139</v>
      </c>
      <c r="H151" s="222">
        <v>25</v>
      </c>
      <c r="I151" s="222">
        <v>0</v>
      </c>
      <c r="J151" s="222">
        <f>ROUND(I151*H151,3)</f>
        <v>0</v>
      </c>
      <c r="K151" s="223"/>
      <c r="L151" s="35"/>
      <c r="M151" s="224" t="s">
        <v>1</v>
      </c>
      <c r="N151" s="225" t="s">
        <v>36</v>
      </c>
      <c r="O151" s="226">
        <v>0.01264</v>
      </c>
      <c r="P151" s="226">
        <f>O151*H151</f>
        <v>0.316</v>
      </c>
      <c r="Q151" s="226">
        <v>0.00018368</v>
      </c>
      <c r="R151" s="226">
        <f>Q151*H151</f>
        <v>0.0045919999999999997</v>
      </c>
      <c r="S151" s="226">
        <v>0</v>
      </c>
      <c r="T151" s="227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228" t="s">
        <v>195</v>
      </c>
      <c r="AT151" s="228" t="s">
        <v>130</v>
      </c>
      <c r="AU151" s="228" t="s">
        <v>135</v>
      </c>
      <c r="AY151" s="14" t="s">
        <v>127</v>
      </c>
      <c r="BE151" s="229">
        <f>IF(N151="základná",J151,0)</f>
        <v>0</v>
      </c>
      <c r="BF151" s="229">
        <f>IF(N151="znížená",J151,0)</f>
        <v>0</v>
      </c>
      <c r="BG151" s="229">
        <f>IF(N151="zákl. prenesená",J151,0)</f>
        <v>0</v>
      </c>
      <c r="BH151" s="229">
        <f>IF(N151="zníž. prenesená",J151,0)</f>
        <v>0</v>
      </c>
      <c r="BI151" s="229">
        <f>IF(N151="nulová",J151,0)</f>
        <v>0</v>
      </c>
      <c r="BJ151" s="14" t="s">
        <v>135</v>
      </c>
      <c r="BK151" s="230">
        <f>ROUND(I151*H151,3)</f>
        <v>0</v>
      </c>
      <c r="BL151" s="14" t="s">
        <v>195</v>
      </c>
      <c r="BM151" s="228" t="s">
        <v>359</v>
      </c>
    </row>
    <row r="152" s="12" customFormat="1" ht="25.92" customHeight="1">
      <c r="A152" s="12"/>
      <c r="B152" s="203"/>
      <c r="C152" s="204"/>
      <c r="D152" s="205" t="s">
        <v>69</v>
      </c>
      <c r="E152" s="206" t="s">
        <v>231</v>
      </c>
      <c r="F152" s="206" t="s">
        <v>293</v>
      </c>
      <c r="G152" s="204"/>
      <c r="H152" s="204"/>
      <c r="I152" s="204"/>
      <c r="J152" s="207">
        <f>BK152</f>
        <v>0</v>
      </c>
      <c r="K152" s="204"/>
      <c r="L152" s="208"/>
      <c r="M152" s="209"/>
      <c r="N152" s="210"/>
      <c r="O152" s="210"/>
      <c r="P152" s="211">
        <f>P153</f>
        <v>0.32000000000000001</v>
      </c>
      <c r="Q152" s="210"/>
      <c r="R152" s="211">
        <f>R153</f>
        <v>0</v>
      </c>
      <c r="S152" s="210"/>
      <c r="T152" s="212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141</v>
      </c>
      <c r="AT152" s="214" t="s">
        <v>69</v>
      </c>
      <c r="AU152" s="214" t="s">
        <v>70</v>
      </c>
      <c r="AY152" s="213" t="s">
        <v>127</v>
      </c>
      <c r="BK152" s="215">
        <f>BK153</f>
        <v>0</v>
      </c>
    </row>
    <row r="153" s="12" customFormat="1" ht="22.8" customHeight="1">
      <c r="A153" s="12"/>
      <c r="B153" s="203"/>
      <c r="C153" s="204"/>
      <c r="D153" s="205" t="s">
        <v>69</v>
      </c>
      <c r="E153" s="216" t="s">
        <v>294</v>
      </c>
      <c r="F153" s="216" t="s">
        <v>295</v>
      </c>
      <c r="G153" s="204"/>
      <c r="H153" s="204"/>
      <c r="I153" s="204"/>
      <c r="J153" s="217">
        <f>BK153</f>
        <v>0</v>
      </c>
      <c r="K153" s="204"/>
      <c r="L153" s="208"/>
      <c r="M153" s="209"/>
      <c r="N153" s="210"/>
      <c r="O153" s="210"/>
      <c r="P153" s="211">
        <f>P154</f>
        <v>0.32000000000000001</v>
      </c>
      <c r="Q153" s="210"/>
      <c r="R153" s="211">
        <f>R154</f>
        <v>0</v>
      </c>
      <c r="S153" s="210"/>
      <c r="T153" s="212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141</v>
      </c>
      <c r="AT153" s="214" t="s">
        <v>69</v>
      </c>
      <c r="AU153" s="214" t="s">
        <v>78</v>
      </c>
      <c r="AY153" s="213" t="s">
        <v>127</v>
      </c>
      <c r="BK153" s="215">
        <f>BK154</f>
        <v>0</v>
      </c>
    </row>
    <row r="154" s="2" customFormat="1" ht="24.15" customHeight="1">
      <c r="A154" s="29"/>
      <c r="B154" s="30"/>
      <c r="C154" s="218" t="s">
        <v>203</v>
      </c>
      <c r="D154" s="218" t="s">
        <v>130</v>
      </c>
      <c r="E154" s="219" t="s">
        <v>307</v>
      </c>
      <c r="F154" s="220" t="s">
        <v>308</v>
      </c>
      <c r="G154" s="221" t="s">
        <v>133</v>
      </c>
      <c r="H154" s="222">
        <v>1</v>
      </c>
      <c r="I154" s="222">
        <v>0</v>
      </c>
      <c r="J154" s="222">
        <f>ROUND(I154*H154,3)</f>
        <v>0</v>
      </c>
      <c r="K154" s="223"/>
      <c r="L154" s="35"/>
      <c r="M154" s="240" t="s">
        <v>1</v>
      </c>
      <c r="N154" s="241" t="s">
        <v>36</v>
      </c>
      <c r="O154" s="242">
        <v>0.32000000000000001</v>
      </c>
      <c r="P154" s="242">
        <f>O154*H154</f>
        <v>0.32000000000000001</v>
      </c>
      <c r="Q154" s="242">
        <v>0</v>
      </c>
      <c r="R154" s="242">
        <f>Q154*H154</f>
        <v>0</v>
      </c>
      <c r="S154" s="242">
        <v>0</v>
      </c>
      <c r="T154" s="24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28" t="s">
        <v>299</v>
      </c>
      <c r="AT154" s="228" t="s">
        <v>130</v>
      </c>
      <c r="AU154" s="228" t="s">
        <v>135</v>
      </c>
      <c r="AY154" s="14" t="s">
        <v>127</v>
      </c>
      <c r="BE154" s="229">
        <f>IF(N154="základná",J154,0)</f>
        <v>0</v>
      </c>
      <c r="BF154" s="229">
        <f>IF(N154="znížená",J154,0)</f>
        <v>0</v>
      </c>
      <c r="BG154" s="229">
        <f>IF(N154="zákl. prenesená",J154,0)</f>
        <v>0</v>
      </c>
      <c r="BH154" s="229">
        <f>IF(N154="zníž. prenesená",J154,0)</f>
        <v>0</v>
      </c>
      <c r="BI154" s="229">
        <f>IF(N154="nulová",J154,0)</f>
        <v>0</v>
      </c>
      <c r="BJ154" s="14" t="s">
        <v>135</v>
      </c>
      <c r="BK154" s="230">
        <f>ROUND(I154*H154,3)</f>
        <v>0</v>
      </c>
      <c r="BL154" s="14" t="s">
        <v>299</v>
      </c>
      <c r="BM154" s="228" t="s">
        <v>360</v>
      </c>
    </row>
    <row r="155" s="2" customFormat="1" ht="6.96" customHeight="1">
      <c r="A155" s="29"/>
      <c r="B155" s="62"/>
      <c r="C155" s="63"/>
      <c r="D155" s="63"/>
      <c r="E155" s="63"/>
      <c r="F155" s="63"/>
      <c r="G155" s="63"/>
      <c r="H155" s="63"/>
      <c r="I155" s="63"/>
      <c r="J155" s="63"/>
      <c r="K155" s="63"/>
      <c r="L155" s="35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sheetProtection sheet="1" autoFilter="0" formatColumns="0" formatRows="0" objects="1" scenarios="1" spinCount="100000" saltValue="vXvbB2mmtSo91ImhgMJphQlMPOweAxq5JsH4u8y2xKajcQ90cGpDT4fim+Vl64PiNck5g+B8RCooOINiI1hseA==" hashValue="nDx121oDj5c9+4wi/oclxt6dyqwp4oayJM9Br9rwSeBgdFtVoResTilhfrsvTJ3tTDuCTzc61n900FPoG4yW3Q==" algorithmName="SHA-512" password="CC35"/>
  <autoFilter ref="C125:K154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70</v>
      </c>
    </row>
    <row r="4" s="1" customFormat="1" ht="24.96" customHeight="1">
      <c r="B4" s="17"/>
      <c r="D4" s="134" t="s">
        <v>92</v>
      </c>
      <c r="L4" s="17"/>
      <c r="M4" s="135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6" t="s">
        <v>12</v>
      </c>
      <c r="L6" s="17"/>
    </row>
    <row r="7" s="1" customFormat="1" ht="16.5" customHeight="1">
      <c r="B7" s="17"/>
      <c r="E7" s="137" t="str">
        <f>'Rekapitulácia stavby'!K6</f>
        <v>Rekonštrukcia kancelárskych a spoločných priestorov SBD III Košice</v>
      </c>
      <c r="F7" s="136"/>
      <c r="G7" s="136"/>
      <c r="H7" s="136"/>
      <c r="L7" s="17"/>
    </row>
    <row r="8" s="2" customFormat="1" ht="12" customHeight="1">
      <c r="A8" s="29"/>
      <c r="B8" s="35"/>
      <c r="C8" s="29"/>
      <c r="D8" s="136" t="s">
        <v>93</v>
      </c>
      <c r="E8" s="29"/>
      <c r="F8" s="29"/>
      <c r="G8" s="29"/>
      <c r="H8" s="29"/>
      <c r="I8" s="29"/>
      <c r="J8" s="29"/>
      <c r="K8" s="29"/>
      <c r="L8" s="5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30" customHeight="1">
      <c r="A9" s="29"/>
      <c r="B9" s="35"/>
      <c r="C9" s="29"/>
      <c r="D9" s="29"/>
      <c r="E9" s="138" t="s">
        <v>361</v>
      </c>
      <c r="F9" s="29"/>
      <c r="G9" s="29"/>
      <c r="H9" s="29"/>
      <c r="I9" s="29"/>
      <c r="J9" s="29"/>
      <c r="K9" s="29"/>
      <c r="L9" s="5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6" t="s">
        <v>14</v>
      </c>
      <c r="E11" s="29"/>
      <c r="F11" s="139" t="s">
        <v>1</v>
      </c>
      <c r="G11" s="29"/>
      <c r="H11" s="29"/>
      <c r="I11" s="136" t="s">
        <v>15</v>
      </c>
      <c r="J11" s="139" t="s">
        <v>1</v>
      </c>
      <c r="K11" s="29"/>
      <c r="L11" s="5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6" t="s">
        <v>16</v>
      </c>
      <c r="E12" s="29"/>
      <c r="F12" s="139" t="s">
        <v>17</v>
      </c>
      <c r="G12" s="29"/>
      <c r="H12" s="29"/>
      <c r="I12" s="136" t="s">
        <v>18</v>
      </c>
      <c r="J12" s="140" t="str">
        <f>'Rekapitulácia stavby'!AN8</f>
        <v>8. 10. 2024</v>
      </c>
      <c r="K12" s="29"/>
      <c r="L12" s="5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6" t="s">
        <v>20</v>
      </c>
      <c r="E14" s="29"/>
      <c r="F14" s="29"/>
      <c r="G14" s="29"/>
      <c r="H14" s="29"/>
      <c r="I14" s="136" t="s">
        <v>21</v>
      </c>
      <c r="J14" s="139" t="s">
        <v>1</v>
      </c>
      <c r="K14" s="29"/>
      <c r="L14" s="5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9" t="s">
        <v>22</v>
      </c>
      <c r="F15" s="29"/>
      <c r="G15" s="29"/>
      <c r="H15" s="29"/>
      <c r="I15" s="136" t="s">
        <v>23</v>
      </c>
      <c r="J15" s="139" t="s">
        <v>1</v>
      </c>
      <c r="K15" s="29"/>
      <c r="L15" s="5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6" t="s">
        <v>24</v>
      </c>
      <c r="E17" s="29"/>
      <c r="F17" s="29"/>
      <c r="G17" s="29"/>
      <c r="H17" s="29"/>
      <c r="I17" s="136" t="s">
        <v>21</v>
      </c>
      <c r="J17" s="139" t="str">
        <f>'Rekapitulácia stavby'!AN13</f>
        <v/>
      </c>
      <c r="K17" s="29"/>
      <c r="L17" s="5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9" t="str">
        <f>'Rekapitulácia stavby'!E14</f>
        <v xml:space="preserve"> </v>
      </c>
      <c r="F18" s="139"/>
      <c r="G18" s="139"/>
      <c r="H18" s="139"/>
      <c r="I18" s="136" t="s">
        <v>23</v>
      </c>
      <c r="J18" s="139" t="str">
        <f>'Rekapitulácia stavby'!AN14</f>
        <v/>
      </c>
      <c r="K18" s="29"/>
      <c r="L18" s="5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6" t="s">
        <v>25</v>
      </c>
      <c r="E20" s="29"/>
      <c r="F20" s="29"/>
      <c r="G20" s="29"/>
      <c r="H20" s="29"/>
      <c r="I20" s="136" t="s">
        <v>21</v>
      </c>
      <c r="J20" s="139" t="str">
        <f>IF('Rekapitulácia stavby'!AN16="","",'Rekapitulácia stavby'!AN16)</f>
        <v/>
      </c>
      <c r="K20" s="29"/>
      <c r="L20" s="5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9" t="str">
        <f>IF('Rekapitulácia stavby'!E17="","",'Rekapitulácia stavby'!E17)</f>
        <v xml:space="preserve"> </v>
      </c>
      <c r="F21" s="29"/>
      <c r="G21" s="29"/>
      <c r="H21" s="29"/>
      <c r="I21" s="136" t="s">
        <v>23</v>
      </c>
      <c r="J21" s="139" t="str">
        <f>IF('Rekapitulácia stavby'!AN17="","",'Rekapitulácia stavby'!AN17)</f>
        <v/>
      </c>
      <c r="K21" s="29"/>
      <c r="L21" s="5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6" t="s">
        <v>28</v>
      </c>
      <c r="E23" s="29"/>
      <c r="F23" s="29"/>
      <c r="G23" s="29"/>
      <c r="H23" s="29"/>
      <c r="I23" s="136" t="s">
        <v>21</v>
      </c>
      <c r="J23" s="139" t="str">
        <f>IF('Rekapitulácia stavby'!AN19="","",'Rekapitulácia stavby'!AN19)</f>
        <v/>
      </c>
      <c r="K23" s="29"/>
      <c r="L23" s="5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9" t="str">
        <f>IF('Rekapitulácia stavby'!E20="","",'Rekapitulácia stavby'!E20)</f>
        <v xml:space="preserve"> </v>
      </c>
      <c r="F24" s="29"/>
      <c r="G24" s="29"/>
      <c r="H24" s="29"/>
      <c r="I24" s="136" t="s">
        <v>23</v>
      </c>
      <c r="J24" s="139" t="str">
        <f>IF('Rekapitulácia stavby'!AN20="","",'Rekapitulácia stavby'!AN20)</f>
        <v/>
      </c>
      <c r="K24" s="29"/>
      <c r="L24" s="5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6" t="s">
        <v>29</v>
      </c>
      <c r="E26" s="29"/>
      <c r="F26" s="29"/>
      <c r="G26" s="29"/>
      <c r="H26" s="29"/>
      <c r="I26" s="29"/>
      <c r="J26" s="29"/>
      <c r="K26" s="29"/>
      <c r="L26" s="5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45"/>
      <c r="E29" s="145"/>
      <c r="F29" s="145"/>
      <c r="G29" s="145"/>
      <c r="H29" s="145"/>
      <c r="I29" s="145"/>
      <c r="J29" s="145"/>
      <c r="K29" s="145"/>
      <c r="L29" s="5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25.44" customHeight="1">
      <c r="A30" s="29"/>
      <c r="B30" s="35"/>
      <c r="C30" s="29"/>
      <c r="D30" s="146" t="s">
        <v>30</v>
      </c>
      <c r="E30" s="29"/>
      <c r="F30" s="29"/>
      <c r="G30" s="29"/>
      <c r="H30" s="29"/>
      <c r="I30" s="29"/>
      <c r="J30" s="147">
        <f>ROUND(J128, 2)</f>
        <v>0</v>
      </c>
      <c r="K30" s="29"/>
      <c r="L30" s="5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6.96" customHeight="1">
      <c r="A31" s="29"/>
      <c r="B31" s="35"/>
      <c r="C31" s="29"/>
      <c r="D31" s="145"/>
      <c r="E31" s="145"/>
      <c r="F31" s="145"/>
      <c r="G31" s="145"/>
      <c r="H31" s="145"/>
      <c r="I31" s="145"/>
      <c r="J31" s="145"/>
      <c r="K31" s="145"/>
      <c r="L31" s="5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29"/>
      <c r="F32" s="148" t="s">
        <v>32</v>
      </c>
      <c r="G32" s="29"/>
      <c r="H32" s="29"/>
      <c r="I32" s="148" t="s">
        <v>31</v>
      </c>
      <c r="J32" s="148" t="s">
        <v>33</v>
      </c>
      <c r="K32" s="29"/>
      <c r="L32" s="5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14.4" customHeight="1">
      <c r="A33" s="29"/>
      <c r="B33" s="35"/>
      <c r="C33" s="29"/>
      <c r="D33" s="149" t="s">
        <v>34</v>
      </c>
      <c r="E33" s="150" t="s">
        <v>35</v>
      </c>
      <c r="F33" s="151">
        <f>ROUND((SUM(BE128:BE171)),  2)</f>
        <v>0</v>
      </c>
      <c r="G33" s="152"/>
      <c r="H33" s="152"/>
      <c r="I33" s="153">
        <v>0.20000000000000001</v>
      </c>
      <c r="J33" s="151">
        <f>ROUND(((SUM(BE128:BE171))*I33),  2)</f>
        <v>0</v>
      </c>
      <c r="K33" s="29"/>
      <c r="L33" s="5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150" t="s">
        <v>36</v>
      </c>
      <c r="F34" s="151">
        <f>ROUND((SUM(BF128:BF171)),  2)</f>
        <v>0</v>
      </c>
      <c r="G34" s="152"/>
      <c r="H34" s="152"/>
      <c r="I34" s="153">
        <v>0.20000000000000001</v>
      </c>
      <c r="J34" s="151">
        <f>ROUND(((SUM(BF128:BF171))*I34),  2)</f>
        <v>0</v>
      </c>
      <c r="K34" s="29"/>
      <c r="L34" s="5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36" t="s">
        <v>37</v>
      </c>
      <c r="F35" s="154">
        <f>ROUND((SUM(BG128:BG171)),  2)</f>
        <v>0</v>
      </c>
      <c r="G35" s="29"/>
      <c r="H35" s="29"/>
      <c r="I35" s="155">
        <v>0.20000000000000001</v>
      </c>
      <c r="J35" s="154">
        <f>0</f>
        <v>0</v>
      </c>
      <c r="K35" s="29"/>
      <c r="L35" s="5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hidden="1" s="2" customFormat="1" ht="14.4" customHeight="1">
      <c r="A36" s="29"/>
      <c r="B36" s="35"/>
      <c r="C36" s="29"/>
      <c r="D36" s="29"/>
      <c r="E36" s="136" t="s">
        <v>38</v>
      </c>
      <c r="F36" s="154">
        <f>ROUND((SUM(BH128:BH171)),  2)</f>
        <v>0</v>
      </c>
      <c r="G36" s="29"/>
      <c r="H36" s="29"/>
      <c r="I36" s="155">
        <v>0.20000000000000001</v>
      </c>
      <c r="J36" s="154">
        <f>0</f>
        <v>0</v>
      </c>
      <c r="K36" s="29"/>
      <c r="L36" s="5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50" t="s">
        <v>39</v>
      </c>
      <c r="F37" s="151">
        <f>ROUND((SUM(BI128:BI171)),  2)</f>
        <v>0</v>
      </c>
      <c r="G37" s="152"/>
      <c r="H37" s="152"/>
      <c r="I37" s="153">
        <v>0</v>
      </c>
      <c r="J37" s="151">
        <f>0</f>
        <v>0</v>
      </c>
      <c r="K37" s="29"/>
      <c r="L37" s="5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6.96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2" customFormat="1" ht="25.44" customHeight="1">
      <c r="A39" s="29"/>
      <c r="B39" s="35"/>
      <c r="C39" s="156"/>
      <c r="D39" s="157" t="s">
        <v>40</v>
      </c>
      <c r="E39" s="158"/>
      <c r="F39" s="158"/>
      <c r="G39" s="159" t="s">
        <v>41</v>
      </c>
      <c r="H39" s="160" t="s">
        <v>42</v>
      </c>
      <c r="I39" s="158"/>
      <c r="J39" s="161">
        <f>SUM(J30:J37)</f>
        <v>0</v>
      </c>
      <c r="K39" s="162"/>
      <c r="L39" s="5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14.4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9"/>
      <c r="D50" s="163" t="s">
        <v>43</v>
      </c>
      <c r="E50" s="164"/>
      <c r="F50" s="164"/>
      <c r="G50" s="163" t="s">
        <v>44</v>
      </c>
      <c r="H50" s="164"/>
      <c r="I50" s="164"/>
      <c r="J50" s="164"/>
      <c r="K50" s="164"/>
      <c r="L50" s="59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65" t="s">
        <v>45</v>
      </c>
      <c r="E61" s="166"/>
      <c r="F61" s="167" t="s">
        <v>46</v>
      </c>
      <c r="G61" s="165" t="s">
        <v>45</v>
      </c>
      <c r="H61" s="166"/>
      <c r="I61" s="166"/>
      <c r="J61" s="168" t="s">
        <v>46</v>
      </c>
      <c r="K61" s="166"/>
      <c r="L61" s="5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63" t="s">
        <v>47</v>
      </c>
      <c r="E65" s="169"/>
      <c r="F65" s="169"/>
      <c r="G65" s="163" t="s">
        <v>48</v>
      </c>
      <c r="H65" s="169"/>
      <c r="I65" s="169"/>
      <c r="J65" s="169"/>
      <c r="K65" s="169"/>
      <c r="L65" s="5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65" t="s">
        <v>45</v>
      </c>
      <c r="E76" s="166"/>
      <c r="F76" s="167" t="s">
        <v>46</v>
      </c>
      <c r="G76" s="165" t="s">
        <v>45</v>
      </c>
      <c r="H76" s="166"/>
      <c r="I76" s="166"/>
      <c r="J76" s="168" t="s">
        <v>46</v>
      </c>
      <c r="K76" s="166"/>
      <c r="L76" s="5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5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hidden="1" s="2" customFormat="1" ht="6.96" customHeight="1">
      <c r="A81" s="2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5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hidden="1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hidden="1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hidden="1" s="2" customFormat="1" ht="12" customHeight="1">
      <c r="A84" s="29"/>
      <c r="B84" s="30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5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hidden="1" s="2" customFormat="1" ht="16.5" customHeight="1">
      <c r="A85" s="29"/>
      <c r="B85" s="30"/>
      <c r="C85" s="31"/>
      <c r="D85" s="31"/>
      <c r="E85" s="174" t="str">
        <f>E7</f>
        <v>Rekonštrukcia kancelárskych a spoločných priestorov SBD III Košice</v>
      </c>
      <c r="F85" s="26"/>
      <c r="G85" s="26"/>
      <c r="H85" s="26"/>
      <c r="I85" s="31"/>
      <c r="J85" s="31"/>
      <c r="K85" s="31"/>
      <c r="L85" s="5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hidden="1" s="2" customFormat="1" ht="12" customHeight="1">
      <c r="A86" s="29"/>
      <c r="B86" s="30"/>
      <c r="C86" s="26" t="s">
        <v>93</v>
      </c>
      <c r="D86" s="31"/>
      <c r="E86" s="31"/>
      <c r="F86" s="31"/>
      <c r="G86" s="31"/>
      <c r="H86" s="31"/>
      <c r="I86" s="31"/>
      <c r="J86" s="31"/>
      <c r="K86" s="31"/>
      <c r="L86" s="5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hidden="1" s="2" customFormat="1" ht="30" customHeight="1">
      <c r="A87" s="29"/>
      <c r="B87" s="30"/>
      <c r="C87" s="31"/>
      <c r="D87" s="31"/>
      <c r="E87" s="72" t="str">
        <f>E9</f>
        <v xml:space="preserve">8-10-2024/2a - Rekonštrukcia kancelárskych priestorov SBD III Košice - časť 2x kancelária 24 + 1 1.NP </v>
      </c>
      <c r="F87" s="31"/>
      <c r="G87" s="31"/>
      <c r="H87" s="31"/>
      <c r="I87" s="31"/>
      <c r="J87" s="31"/>
      <c r="K87" s="31"/>
      <c r="L87" s="5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hidden="1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hidden="1" s="2" customFormat="1" ht="12" customHeight="1">
      <c r="A89" s="29"/>
      <c r="B89" s="30"/>
      <c r="C89" s="26" t="s">
        <v>16</v>
      </c>
      <c r="D89" s="31"/>
      <c r="E89" s="31"/>
      <c r="F89" s="23" t="str">
        <f>F12</f>
        <v xml:space="preserve"> </v>
      </c>
      <c r="G89" s="31"/>
      <c r="H89" s="31"/>
      <c r="I89" s="26" t="s">
        <v>18</v>
      </c>
      <c r="J89" s="75" t="str">
        <f>IF(J12="","",J12)</f>
        <v>8. 10. 2024</v>
      </c>
      <c r="K89" s="31"/>
      <c r="L89" s="5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hidden="1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hidden="1" s="2" customFormat="1" ht="15.15" customHeight="1">
      <c r="A91" s="29"/>
      <c r="B91" s="30"/>
      <c r="C91" s="26" t="s">
        <v>20</v>
      </c>
      <c r="D91" s="31"/>
      <c r="E91" s="31"/>
      <c r="F91" s="23" t="str">
        <f>E15</f>
        <v>SBD III Košice</v>
      </c>
      <c r="G91" s="31"/>
      <c r="H91" s="31"/>
      <c r="I91" s="26" t="s">
        <v>25</v>
      </c>
      <c r="J91" s="27" t="str">
        <f>E21</f>
        <v xml:space="preserve"> </v>
      </c>
      <c r="K91" s="31"/>
      <c r="L91" s="5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hidden="1" s="2" customFormat="1" ht="15.15" customHeight="1">
      <c r="A92" s="29"/>
      <c r="B92" s="30"/>
      <c r="C92" s="26" t="s">
        <v>24</v>
      </c>
      <c r="D92" s="31"/>
      <c r="E92" s="31"/>
      <c r="F92" s="23" t="str">
        <f>IF(E18="","",E18)</f>
        <v xml:space="preserve"> </v>
      </c>
      <c r="G92" s="31"/>
      <c r="H92" s="31"/>
      <c r="I92" s="26" t="s">
        <v>28</v>
      </c>
      <c r="J92" s="27" t="str">
        <f>E24</f>
        <v xml:space="preserve"> </v>
      </c>
      <c r="K92" s="31"/>
      <c r="L92" s="5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hidden="1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hidden="1" s="2" customFormat="1" ht="29.28" customHeight="1">
      <c r="A94" s="29"/>
      <c r="B94" s="30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5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hidden="1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hidden="1" s="2" customFormat="1" ht="22.8" customHeight="1">
      <c r="A96" s="29"/>
      <c r="B96" s="30"/>
      <c r="C96" s="178" t="s">
        <v>98</v>
      </c>
      <c r="D96" s="31"/>
      <c r="E96" s="31"/>
      <c r="F96" s="31"/>
      <c r="G96" s="31"/>
      <c r="H96" s="31"/>
      <c r="I96" s="31"/>
      <c r="J96" s="106">
        <f>J128</f>
        <v>0</v>
      </c>
      <c r="K96" s="31"/>
      <c r="L96" s="5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hidden="1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J149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9"/>
      <c r="C101" s="180"/>
      <c r="D101" s="181" t="s">
        <v>104</v>
      </c>
      <c r="E101" s="182"/>
      <c r="F101" s="182"/>
      <c r="G101" s="182"/>
      <c r="H101" s="182"/>
      <c r="I101" s="182"/>
      <c r="J101" s="183">
        <f>J151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5"/>
      <c r="C102" s="186"/>
      <c r="D102" s="187" t="s">
        <v>105</v>
      </c>
      <c r="E102" s="188"/>
      <c r="F102" s="188"/>
      <c r="G102" s="188"/>
      <c r="H102" s="188"/>
      <c r="I102" s="188"/>
      <c r="J102" s="189">
        <f>J152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107</v>
      </c>
      <c r="E103" s="188"/>
      <c r="F103" s="188"/>
      <c r="G103" s="188"/>
      <c r="H103" s="188"/>
      <c r="I103" s="188"/>
      <c r="J103" s="189">
        <f>J155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108</v>
      </c>
      <c r="E104" s="188"/>
      <c r="F104" s="188"/>
      <c r="G104" s="188"/>
      <c r="H104" s="188"/>
      <c r="I104" s="188"/>
      <c r="J104" s="189">
        <f>J158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109</v>
      </c>
      <c r="E105" s="188"/>
      <c r="F105" s="188"/>
      <c r="G105" s="188"/>
      <c r="H105" s="188"/>
      <c r="I105" s="188"/>
      <c r="J105" s="189">
        <f>J162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9"/>
      <c r="C106" s="180"/>
      <c r="D106" s="181" t="s">
        <v>110</v>
      </c>
      <c r="E106" s="182"/>
      <c r="F106" s="182"/>
      <c r="G106" s="182"/>
      <c r="H106" s="182"/>
      <c r="I106" s="182"/>
      <c r="J106" s="183">
        <f>J164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5"/>
      <c r="C107" s="186"/>
      <c r="D107" s="187" t="s">
        <v>111</v>
      </c>
      <c r="E107" s="188"/>
      <c r="F107" s="188"/>
      <c r="G107" s="188"/>
      <c r="H107" s="188"/>
      <c r="I107" s="188"/>
      <c r="J107" s="189">
        <f>J165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79"/>
      <c r="C108" s="180"/>
      <c r="D108" s="181" t="s">
        <v>112</v>
      </c>
      <c r="E108" s="182"/>
      <c r="F108" s="182"/>
      <c r="G108" s="182"/>
      <c r="H108" s="182"/>
      <c r="I108" s="182"/>
      <c r="J108" s="183">
        <f>J169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29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5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hidden="1" s="2" customFormat="1" ht="6.96" customHeight="1">
      <c r="A110" s="29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hidden="1"/>
    <row r="112" hidden="1"/>
    <row r="113" hidden="1"/>
    <row r="114" s="2" customFormat="1" ht="6.96" customHeight="1">
      <c r="A114" s="29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5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2" customFormat="1" ht="24.96" customHeight="1">
      <c r="A115" s="29"/>
      <c r="B115" s="30"/>
      <c r="C115" s="20" t="s">
        <v>113</v>
      </c>
      <c r="D115" s="31"/>
      <c r="E115" s="31"/>
      <c r="F115" s="31"/>
      <c r="G115" s="31"/>
      <c r="H115" s="31"/>
      <c r="I115" s="31"/>
      <c r="J115" s="31"/>
      <c r="K115" s="31"/>
      <c r="L115" s="5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6.96" customHeight="1">
      <c r="A116" s="29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5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12" customHeight="1">
      <c r="A117" s="29"/>
      <c r="B117" s="30"/>
      <c r="C117" s="26" t="s">
        <v>12</v>
      </c>
      <c r="D117" s="31"/>
      <c r="E117" s="31"/>
      <c r="F117" s="31"/>
      <c r="G117" s="31"/>
      <c r="H117" s="31"/>
      <c r="I117" s="31"/>
      <c r="J117" s="31"/>
      <c r="K117" s="31"/>
      <c r="L117" s="5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16.5" customHeight="1">
      <c r="A118" s="29"/>
      <c r="B118" s="30"/>
      <c r="C118" s="31"/>
      <c r="D118" s="31"/>
      <c r="E118" s="174" t="str">
        <f>E7</f>
        <v>Rekonštrukcia kancelárskych a spoločných priestorov SBD III Košice</v>
      </c>
      <c r="F118" s="26"/>
      <c r="G118" s="26"/>
      <c r="H118" s="26"/>
      <c r="I118" s="31"/>
      <c r="J118" s="31"/>
      <c r="K118" s="31"/>
      <c r="L118" s="5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12" customHeight="1">
      <c r="A119" s="29"/>
      <c r="B119" s="30"/>
      <c r="C119" s="26" t="s">
        <v>93</v>
      </c>
      <c r="D119" s="31"/>
      <c r="E119" s="31"/>
      <c r="F119" s="31"/>
      <c r="G119" s="31"/>
      <c r="H119" s="31"/>
      <c r="I119" s="31"/>
      <c r="J119" s="31"/>
      <c r="K119" s="31"/>
      <c r="L119" s="5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30" customHeight="1">
      <c r="A120" s="29"/>
      <c r="B120" s="30"/>
      <c r="C120" s="31"/>
      <c r="D120" s="31"/>
      <c r="E120" s="72" t="str">
        <f>E9</f>
        <v xml:space="preserve">8-10-2024/2a - Rekonštrukcia kancelárskych priestorov SBD III Košice - časť 2x kancelária 24 + 1 1.NP </v>
      </c>
      <c r="F120" s="31"/>
      <c r="G120" s="31"/>
      <c r="H120" s="31"/>
      <c r="I120" s="31"/>
      <c r="J120" s="31"/>
      <c r="K120" s="31"/>
      <c r="L120" s="5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6.96" customHeight="1">
      <c r="A121" s="29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5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12" customHeight="1">
      <c r="A122" s="29"/>
      <c r="B122" s="30"/>
      <c r="C122" s="26" t="s">
        <v>16</v>
      </c>
      <c r="D122" s="31"/>
      <c r="E122" s="31"/>
      <c r="F122" s="23" t="str">
        <f>F12</f>
        <v xml:space="preserve"> </v>
      </c>
      <c r="G122" s="31"/>
      <c r="H122" s="31"/>
      <c r="I122" s="26" t="s">
        <v>18</v>
      </c>
      <c r="J122" s="75" t="str">
        <f>IF(J12="","",J12)</f>
        <v>8. 10. 2024</v>
      </c>
      <c r="K122" s="31"/>
      <c r="L122" s="5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6.96" customHeight="1">
      <c r="A123" s="29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5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2" customFormat="1" ht="15.15" customHeight="1">
      <c r="A124" s="29"/>
      <c r="B124" s="30"/>
      <c r="C124" s="26" t="s">
        <v>20</v>
      </c>
      <c r="D124" s="31"/>
      <c r="E124" s="31"/>
      <c r="F124" s="23" t="str">
        <f>E15</f>
        <v>SBD III Košice</v>
      </c>
      <c r="G124" s="31"/>
      <c r="H124" s="31"/>
      <c r="I124" s="26" t="s">
        <v>25</v>
      </c>
      <c r="J124" s="27" t="str">
        <f>E21</f>
        <v xml:space="preserve"> </v>
      </c>
      <c r="K124" s="31"/>
      <c r="L124" s="5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="2" customFormat="1" ht="15.15" customHeight="1">
      <c r="A125" s="29"/>
      <c r="B125" s="30"/>
      <c r="C125" s="26" t="s">
        <v>24</v>
      </c>
      <c r="D125" s="31"/>
      <c r="E125" s="31"/>
      <c r="F125" s="23" t="str">
        <f>IF(E18="","",E18)</f>
        <v xml:space="preserve"> </v>
      </c>
      <c r="G125" s="31"/>
      <c r="H125" s="31"/>
      <c r="I125" s="26" t="s">
        <v>28</v>
      </c>
      <c r="J125" s="27" t="str">
        <f>E24</f>
        <v xml:space="preserve"> </v>
      </c>
      <c r="K125" s="31"/>
      <c r="L125" s="5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="2" customFormat="1" ht="10.32" customHeight="1">
      <c r="A126" s="29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5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="11" customFormat="1" ht="29.28" customHeight="1">
      <c r="A127" s="191"/>
      <c r="B127" s="192"/>
      <c r="C127" s="193" t="s">
        <v>114</v>
      </c>
      <c r="D127" s="194" t="s">
        <v>55</v>
      </c>
      <c r="E127" s="194" t="s">
        <v>51</v>
      </c>
      <c r="F127" s="194" t="s">
        <v>52</v>
      </c>
      <c r="G127" s="194" t="s">
        <v>115</v>
      </c>
      <c r="H127" s="194" t="s">
        <v>116</v>
      </c>
      <c r="I127" s="194" t="s">
        <v>117</v>
      </c>
      <c r="J127" s="195" t="s">
        <v>97</v>
      </c>
      <c r="K127" s="196" t="s">
        <v>118</v>
      </c>
      <c r="L127" s="197"/>
      <c r="M127" s="96" t="s">
        <v>1</v>
      </c>
      <c r="N127" s="97" t="s">
        <v>34</v>
      </c>
      <c r="O127" s="97" t="s">
        <v>119</v>
      </c>
      <c r="P127" s="97" t="s">
        <v>120</v>
      </c>
      <c r="Q127" s="97" t="s">
        <v>121</v>
      </c>
      <c r="R127" s="97" t="s">
        <v>122</v>
      </c>
      <c r="S127" s="97" t="s">
        <v>123</v>
      </c>
      <c r="T127" s="98" t="s">
        <v>124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29"/>
      <c r="B128" s="30"/>
      <c r="C128" s="103" t="s">
        <v>98</v>
      </c>
      <c r="D128" s="31"/>
      <c r="E128" s="31"/>
      <c r="F128" s="31"/>
      <c r="G128" s="31"/>
      <c r="H128" s="31"/>
      <c r="I128" s="31"/>
      <c r="J128" s="198">
        <f>BK128</f>
        <v>0</v>
      </c>
      <c r="K128" s="31"/>
      <c r="L128" s="35"/>
      <c r="M128" s="99"/>
      <c r="N128" s="199"/>
      <c r="O128" s="100"/>
      <c r="P128" s="200">
        <f>P129+P151+P164+P169</f>
        <v>266.33452015</v>
      </c>
      <c r="Q128" s="100"/>
      <c r="R128" s="200">
        <f>R129+R151+R164+R169</f>
        <v>1.6824105921500003</v>
      </c>
      <c r="S128" s="100"/>
      <c r="T128" s="201">
        <f>T129+T151+T164+T169</f>
        <v>1.0667649999999997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69</v>
      </c>
      <c r="AU128" s="14" t="s">
        <v>99</v>
      </c>
      <c r="BK128" s="202">
        <f>BK129+BK151+BK164+BK169</f>
        <v>0</v>
      </c>
    </row>
    <row r="129" s="12" customFormat="1" ht="25.92" customHeight="1">
      <c r="A129" s="12"/>
      <c r="B129" s="203"/>
      <c r="C129" s="204"/>
      <c r="D129" s="205" t="s">
        <v>69</v>
      </c>
      <c r="E129" s="206" t="s">
        <v>125</v>
      </c>
      <c r="F129" s="206" t="s">
        <v>126</v>
      </c>
      <c r="G129" s="204"/>
      <c r="H129" s="204"/>
      <c r="I129" s="204"/>
      <c r="J129" s="207">
        <f>BK129</f>
        <v>0</v>
      </c>
      <c r="K129" s="204"/>
      <c r="L129" s="208"/>
      <c r="M129" s="209"/>
      <c r="N129" s="210"/>
      <c r="O129" s="210"/>
      <c r="P129" s="211">
        <f>P130+P139+P149</f>
        <v>181.14917114999997</v>
      </c>
      <c r="Q129" s="210"/>
      <c r="R129" s="211">
        <f>R130+R139+R149</f>
        <v>1.2150007409500003</v>
      </c>
      <c r="S129" s="210"/>
      <c r="T129" s="212">
        <f>T130+T139+T149</f>
        <v>0.22070999999999999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78</v>
      </c>
      <c r="AT129" s="214" t="s">
        <v>69</v>
      </c>
      <c r="AU129" s="214" t="s">
        <v>70</v>
      </c>
      <c r="AY129" s="213" t="s">
        <v>127</v>
      </c>
      <c r="BK129" s="215">
        <f>BK130+BK139+BK149</f>
        <v>0</v>
      </c>
    </row>
    <row r="130" s="12" customFormat="1" ht="22.8" customHeight="1">
      <c r="A130" s="12"/>
      <c r="B130" s="203"/>
      <c r="C130" s="204"/>
      <c r="D130" s="205" t="s">
        <v>69</v>
      </c>
      <c r="E130" s="216" t="s">
        <v>128</v>
      </c>
      <c r="F130" s="216" t="s">
        <v>129</v>
      </c>
      <c r="G130" s="204"/>
      <c r="H130" s="204"/>
      <c r="I130" s="204"/>
      <c r="J130" s="217">
        <f>BK130</f>
        <v>0</v>
      </c>
      <c r="K130" s="204"/>
      <c r="L130" s="208"/>
      <c r="M130" s="209"/>
      <c r="N130" s="210"/>
      <c r="O130" s="210"/>
      <c r="P130" s="211">
        <f>SUM(P131:P138)</f>
        <v>159.80271614999998</v>
      </c>
      <c r="Q130" s="210"/>
      <c r="R130" s="211">
        <f>SUM(R131:R138)</f>
        <v>1.2145953702500003</v>
      </c>
      <c r="S130" s="210"/>
      <c r="T130" s="212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78</v>
      </c>
      <c r="AT130" s="214" t="s">
        <v>69</v>
      </c>
      <c r="AU130" s="214" t="s">
        <v>78</v>
      </c>
      <c r="AY130" s="213" t="s">
        <v>127</v>
      </c>
      <c r="BK130" s="215">
        <f>SUM(BK131:BK138)</f>
        <v>0</v>
      </c>
    </row>
    <row r="131" s="2" customFormat="1" ht="24.15" customHeight="1">
      <c r="A131" s="29"/>
      <c r="B131" s="30"/>
      <c r="C131" s="218" t="s">
        <v>78</v>
      </c>
      <c r="D131" s="218" t="s">
        <v>130</v>
      </c>
      <c r="E131" s="219" t="s">
        <v>131</v>
      </c>
      <c r="F131" s="220" t="s">
        <v>132</v>
      </c>
      <c r="G131" s="221" t="s">
        <v>133</v>
      </c>
      <c r="H131" s="222">
        <v>1</v>
      </c>
      <c r="I131" s="222">
        <v>0</v>
      </c>
      <c r="J131" s="222">
        <f>ROUND(I131*H131,3)</f>
        <v>0</v>
      </c>
      <c r="K131" s="223"/>
      <c r="L131" s="35"/>
      <c r="M131" s="224" t="s">
        <v>1</v>
      </c>
      <c r="N131" s="225" t="s">
        <v>36</v>
      </c>
      <c r="O131" s="226">
        <v>0.082040000000000002</v>
      </c>
      <c r="P131" s="226">
        <f>O131*H131</f>
        <v>0.082040000000000002</v>
      </c>
      <c r="Q131" s="226">
        <v>0.00020471000000000001</v>
      </c>
      <c r="R131" s="226">
        <f>Q131*H131</f>
        <v>0.00020471000000000001</v>
      </c>
      <c r="S131" s="226">
        <v>0</v>
      </c>
      <c r="T131" s="227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228" t="s">
        <v>134</v>
      </c>
      <c r="AT131" s="228" t="s">
        <v>130</v>
      </c>
      <c r="AU131" s="228" t="s">
        <v>135</v>
      </c>
      <c r="AY131" s="14" t="s">
        <v>127</v>
      </c>
      <c r="BE131" s="229">
        <f>IF(N131="základná",J131,0)</f>
        <v>0</v>
      </c>
      <c r="BF131" s="229">
        <f>IF(N131="znížená",J131,0)</f>
        <v>0</v>
      </c>
      <c r="BG131" s="229">
        <f>IF(N131="zákl. prenesená",J131,0)</f>
        <v>0</v>
      </c>
      <c r="BH131" s="229">
        <f>IF(N131="zníž. prenesená",J131,0)</f>
        <v>0</v>
      </c>
      <c r="BI131" s="229">
        <f>IF(N131="nulová",J131,0)</f>
        <v>0</v>
      </c>
      <c r="BJ131" s="14" t="s">
        <v>135</v>
      </c>
      <c r="BK131" s="230">
        <f>ROUND(I131*H131,3)</f>
        <v>0</v>
      </c>
      <c r="BL131" s="14" t="s">
        <v>134</v>
      </c>
      <c r="BM131" s="228" t="s">
        <v>362</v>
      </c>
    </row>
    <row r="132" s="2" customFormat="1" ht="37.8" customHeight="1">
      <c r="A132" s="29"/>
      <c r="B132" s="30"/>
      <c r="C132" s="218" t="s">
        <v>135</v>
      </c>
      <c r="D132" s="218" t="s">
        <v>130</v>
      </c>
      <c r="E132" s="219" t="s">
        <v>137</v>
      </c>
      <c r="F132" s="220" t="s">
        <v>138</v>
      </c>
      <c r="G132" s="221" t="s">
        <v>139</v>
      </c>
      <c r="H132" s="222">
        <v>103.5</v>
      </c>
      <c r="I132" s="222">
        <v>0</v>
      </c>
      <c r="J132" s="222">
        <f>ROUND(I132*H132,3)</f>
        <v>0</v>
      </c>
      <c r="K132" s="223"/>
      <c r="L132" s="35"/>
      <c r="M132" s="224" t="s">
        <v>1</v>
      </c>
      <c r="N132" s="225" t="s">
        <v>36</v>
      </c>
      <c r="O132" s="226">
        <v>0.05203</v>
      </c>
      <c r="P132" s="226">
        <f>O132*H132</f>
        <v>5.3851050000000003</v>
      </c>
      <c r="Q132" s="226">
        <v>0.00014999999999999999</v>
      </c>
      <c r="R132" s="226">
        <f>Q132*H132</f>
        <v>0.015524999999999999</v>
      </c>
      <c r="S132" s="226">
        <v>0</v>
      </c>
      <c r="T132" s="227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28" t="s">
        <v>134</v>
      </c>
      <c r="AT132" s="228" t="s">
        <v>130</v>
      </c>
      <c r="AU132" s="228" t="s">
        <v>135</v>
      </c>
      <c r="AY132" s="14" t="s">
        <v>127</v>
      </c>
      <c r="BE132" s="229">
        <f>IF(N132="základná",J132,0)</f>
        <v>0</v>
      </c>
      <c r="BF132" s="229">
        <f>IF(N132="znížená",J132,0)</f>
        <v>0</v>
      </c>
      <c r="BG132" s="229">
        <f>IF(N132="zákl. prenesená",J132,0)</f>
        <v>0</v>
      </c>
      <c r="BH132" s="229">
        <f>IF(N132="zníž. prenesená",J132,0)</f>
        <v>0</v>
      </c>
      <c r="BI132" s="229">
        <f>IF(N132="nulová",J132,0)</f>
        <v>0</v>
      </c>
      <c r="BJ132" s="14" t="s">
        <v>135</v>
      </c>
      <c r="BK132" s="230">
        <f>ROUND(I132*H132,3)</f>
        <v>0</v>
      </c>
      <c r="BL132" s="14" t="s">
        <v>134</v>
      </c>
      <c r="BM132" s="228" t="s">
        <v>363</v>
      </c>
    </row>
    <row r="133" s="2" customFormat="1" ht="24.15" customHeight="1">
      <c r="A133" s="29"/>
      <c r="B133" s="30"/>
      <c r="C133" s="218" t="s">
        <v>141</v>
      </c>
      <c r="D133" s="218" t="s">
        <v>130</v>
      </c>
      <c r="E133" s="219" t="s">
        <v>142</v>
      </c>
      <c r="F133" s="220" t="s">
        <v>143</v>
      </c>
      <c r="G133" s="221" t="s">
        <v>139</v>
      </c>
      <c r="H133" s="222">
        <v>103.5</v>
      </c>
      <c r="I133" s="222">
        <v>0</v>
      </c>
      <c r="J133" s="222">
        <f>ROUND(I133*H133,3)</f>
        <v>0</v>
      </c>
      <c r="K133" s="223"/>
      <c r="L133" s="35"/>
      <c r="M133" s="224" t="s">
        <v>1</v>
      </c>
      <c r="N133" s="225" t="s">
        <v>36</v>
      </c>
      <c r="O133" s="226">
        <v>0.052049999999999999</v>
      </c>
      <c r="P133" s="226">
        <f>O133*H133</f>
        <v>5.387175</v>
      </c>
      <c r="Q133" s="226">
        <v>0.00022499999999999999</v>
      </c>
      <c r="R133" s="226">
        <f>Q133*H133</f>
        <v>0.023287499999999999</v>
      </c>
      <c r="S133" s="226">
        <v>0</v>
      </c>
      <c r="T133" s="227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8" t="s">
        <v>134</v>
      </c>
      <c r="AT133" s="228" t="s">
        <v>130</v>
      </c>
      <c r="AU133" s="228" t="s">
        <v>135</v>
      </c>
      <c r="AY133" s="14" t="s">
        <v>127</v>
      </c>
      <c r="BE133" s="229">
        <f>IF(N133="základná",J133,0)</f>
        <v>0</v>
      </c>
      <c r="BF133" s="229">
        <f>IF(N133="znížená",J133,0)</f>
        <v>0</v>
      </c>
      <c r="BG133" s="229">
        <f>IF(N133="zákl. prenesená",J133,0)</f>
        <v>0</v>
      </c>
      <c r="BH133" s="229">
        <f>IF(N133="zníž. prenesená",J133,0)</f>
        <v>0</v>
      </c>
      <c r="BI133" s="229">
        <f>IF(N133="nulová",J133,0)</f>
        <v>0</v>
      </c>
      <c r="BJ133" s="14" t="s">
        <v>135</v>
      </c>
      <c r="BK133" s="230">
        <f>ROUND(I133*H133,3)</f>
        <v>0</v>
      </c>
      <c r="BL133" s="14" t="s">
        <v>134</v>
      </c>
      <c r="BM133" s="228" t="s">
        <v>364</v>
      </c>
    </row>
    <row r="134" s="2" customFormat="1" ht="16.5" customHeight="1">
      <c r="A134" s="29"/>
      <c r="B134" s="30"/>
      <c r="C134" s="218" t="s">
        <v>134</v>
      </c>
      <c r="D134" s="218" t="s">
        <v>130</v>
      </c>
      <c r="E134" s="219" t="s">
        <v>145</v>
      </c>
      <c r="F134" s="220" t="s">
        <v>146</v>
      </c>
      <c r="G134" s="221" t="s">
        <v>139</v>
      </c>
      <c r="H134" s="222">
        <v>103.5</v>
      </c>
      <c r="I134" s="222">
        <v>0</v>
      </c>
      <c r="J134" s="222">
        <f>ROUND(I134*H134,3)</f>
        <v>0</v>
      </c>
      <c r="K134" s="223"/>
      <c r="L134" s="35"/>
      <c r="M134" s="224" t="s">
        <v>1</v>
      </c>
      <c r="N134" s="225" t="s">
        <v>36</v>
      </c>
      <c r="O134" s="226">
        <v>0.31791999999999998</v>
      </c>
      <c r="P134" s="226">
        <f>O134*H134</f>
        <v>32.904719999999998</v>
      </c>
      <c r="Q134" s="226">
        <v>0.0044625000000000003</v>
      </c>
      <c r="R134" s="226">
        <f>Q134*H134</f>
        <v>0.46186875000000005</v>
      </c>
      <c r="S134" s="226">
        <v>0</v>
      </c>
      <c r="T134" s="227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8" t="s">
        <v>134</v>
      </c>
      <c r="AT134" s="228" t="s">
        <v>130</v>
      </c>
      <c r="AU134" s="228" t="s">
        <v>135</v>
      </c>
      <c r="AY134" s="14" t="s">
        <v>127</v>
      </c>
      <c r="BE134" s="229">
        <f>IF(N134="základná",J134,0)</f>
        <v>0</v>
      </c>
      <c r="BF134" s="229">
        <f>IF(N134="znížená",J134,0)</f>
        <v>0</v>
      </c>
      <c r="BG134" s="229">
        <f>IF(N134="zákl. prenesená",J134,0)</f>
        <v>0</v>
      </c>
      <c r="BH134" s="229">
        <f>IF(N134="zníž. prenesená",J134,0)</f>
        <v>0</v>
      </c>
      <c r="BI134" s="229">
        <f>IF(N134="nulová",J134,0)</f>
        <v>0</v>
      </c>
      <c r="BJ134" s="14" t="s">
        <v>135</v>
      </c>
      <c r="BK134" s="230">
        <f>ROUND(I134*H134,3)</f>
        <v>0</v>
      </c>
      <c r="BL134" s="14" t="s">
        <v>134</v>
      </c>
      <c r="BM134" s="228" t="s">
        <v>365</v>
      </c>
    </row>
    <row r="135" s="2" customFormat="1" ht="24.15" customHeight="1">
      <c r="A135" s="29"/>
      <c r="B135" s="30"/>
      <c r="C135" s="218" t="s">
        <v>148</v>
      </c>
      <c r="D135" s="218" t="s">
        <v>130</v>
      </c>
      <c r="E135" s="219" t="s">
        <v>149</v>
      </c>
      <c r="F135" s="220" t="s">
        <v>150</v>
      </c>
      <c r="G135" s="221" t="s">
        <v>139</v>
      </c>
      <c r="H135" s="222">
        <v>103.5</v>
      </c>
      <c r="I135" s="222">
        <v>0</v>
      </c>
      <c r="J135" s="222">
        <f>ROUND(I135*H135,3)</f>
        <v>0</v>
      </c>
      <c r="K135" s="223"/>
      <c r="L135" s="35"/>
      <c r="M135" s="224" t="s">
        <v>1</v>
      </c>
      <c r="N135" s="225" t="s">
        <v>36</v>
      </c>
      <c r="O135" s="226">
        <v>0.19106000000000001</v>
      </c>
      <c r="P135" s="226">
        <f>O135*H135</f>
        <v>19.774710000000002</v>
      </c>
      <c r="Q135" s="226">
        <v>0.0051539999999999997</v>
      </c>
      <c r="R135" s="226">
        <f>Q135*H135</f>
        <v>0.533439</v>
      </c>
      <c r="S135" s="226">
        <v>0</v>
      </c>
      <c r="T135" s="227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8" t="s">
        <v>134</v>
      </c>
      <c r="AT135" s="228" t="s">
        <v>130</v>
      </c>
      <c r="AU135" s="228" t="s">
        <v>135</v>
      </c>
      <c r="AY135" s="14" t="s">
        <v>127</v>
      </c>
      <c r="BE135" s="229">
        <f>IF(N135="základná",J135,0)</f>
        <v>0</v>
      </c>
      <c r="BF135" s="229">
        <f>IF(N135="znížená",J135,0)</f>
        <v>0</v>
      </c>
      <c r="BG135" s="229">
        <f>IF(N135="zákl. prenesená",J135,0)</f>
        <v>0</v>
      </c>
      <c r="BH135" s="229">
        <f>IF(N135="zníž. prenesená",J135,0)</f>
        <v>0</v>
      </c>
      <c r="BI135" s="229">
        <f>IF(N135="nulová",J135,0)</f>
        <v>0</v>
      </c>
      <c r="BJ135" s="14" t="s">
        <v>135</v>
      </c>
      <c r="BK135" s="230">
        <f>ROUND(I135*H135,3)</f>
        <v>0</v>
      </c>
      <c r="BL135" s="14" t="s">
        <v>134</v>
      </c>
      <c r="BM135" s="228" t="s">
        <v>366</v>
      </c>
    </row>
    <row r="136" s="2" customFormat="1" ht="16.5" customHeight="1">
      <c r="A136" s="29"/>
      <c r="B136" s="30"/>
      <c r="C136" s="218" t="s">
        <v>128</v>
      </c>
      <c r="D136" s="218" t="s">
        <v>130</v>
      </c>
      <c r="E136" s="219" t="s">
        <v>152</v>
      </c>
      <c r="F136" s="220" t="s">
        <v>153</v>
      </c>
      <c r="G136" s="221" t="s">
        <v>139</v>
      </c>
      <c r="H136" s="222">
        <v>103.5</v>
      </c>
      <c r="I136" s="222">
        <v>0</v>
      </c>
      <c r="J136" s="222">
        <f>ROUND(I136*H136,3)</f>
        <v>0</v>
      </c>
      <c r="K136" s="223"/>
      <c r="L136" s="35"/>
      <c r="M136" s="224" t="s">
        <v>1</v>
      </c>
      <c r="N136" s="225" t="s">
        <v>36</v>
      </c>
      <c r="O136" s="226">
        <v>0.81200000000000006</v>
      </c>
      <c r="P136" s="226">
        <f>O136*H136</f>
        <v>84.042000000000002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28" t="s">
        <v>134</v>
      </c>
      <c r="AT136" s="228" t="s">
        <v>130</v>
      </c>
      <c r="AU136" s="228" t="s">
        <v>135</v>
      </c>
      <c r="AY136" s="14" t="s">
        <v>127</v>
      </c>
      <c r="BE136" s="229">
        <f>IF(N136="základná",J136,0)</f>
        <v>0</v>
      </c>
      <c r="BF136" s="229">
        <f>IF(N136="znížená",J136,0)</f>
        <v>0</v>
      </c>
      <c r="BG136" s="229">
        <f>IF(N136="zákl. prenesená",J136,0)</f>
        <v>0</v>
      </c>
      <c r="BH136" s="229">
        <f>IF(N136="zníž. prenesená",J136,0)</f>
        <v>0</v>
      </c>
      <c r="BI136" s="229">
        <f>IF(N136="nulová",J136,0)</f>
        <v>0</v>
      </c>
      <c r="BJ136" s="14" t="s">
        <v>135</v>
      </c>
      <c r="BK136" s="230">
        <f>ROUND(I136*H136,3)</f>
        <v>0</v>
      </c>
      <c r="BL136" s="14" t="s">
        <v>134</v>
      </c>
      <c r="BM136" s="228" t="s">
        <v>367</v>
      </c>
    </row>
    <row r="137" s="2" customFormat="1" ht="24.15" customHeight="1">
      <c r="A137" s="29"/>
      <c r="B137" s="30"/>
      <c r="C137" s="218" t="s">
        <v>155</v>
      </c>
      <c r="D137" s="218" t="s">
        <v>130</v>
      </c>
      <c r="E137" s="219" t="s">
        <v>156</v>
      </c>
      <c r="F137" s="220" t="s">
        <v>157</v>
      </c>
      <c r="G137" s="221" t="s">
        <v>139</v>
      </c>
      <c r="H137" s="222">
        <v>36.784999999999997</v>
      </c>
      <c r="I137" s="222">
        <v>0</v>
      </c>
      <c r="J137" s="222">
        <f>ROUND(I137*H137,3)</f>
        <v>0</v>
      </c>
      <c r="K137" s="223"/>
      <c r="L137" s="35"/>
      <c r="M137" s="224" t="s">
        <v>1</v>
      </c>
      <c r="N137" s="225" t="s">
        <v>36</v>
      </c>
      <c r="O137" s="226">
        <v>0.1273</v>
      </c>
      <c r="P137" s="226">
        <f>O137*H137</f>
        <v>4.682730499999999</v>
      </c>
      <c r="Q137" s="226">
        <v>4.6500000000000004E-06</v>
      </c>
      <c r="R137" s="226">
        <f>Q137*H137</f>
        <v>0.00017105024999999999</v>
      </c>
      <c r="S137" s="226">
        <v>0</v>
      </c>
      <c r="T137" s="227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28" t="s">
        <v>134</v>
      </c>
      <c r="AT137" s="228" t="s">
        <v>130</v>
      </c>
      <c r="AU137" s="228" t="s">
        <v>135</v>
      </c>
      <c r="AY137" s="14" t="s">
        <v>127</v>
      </c>
      <c r="BE137" s="229">
        <f>IF(N137="základná",J137,0)</f>
        <v>0</v>
      </c>
      <c r="BF137" s="229">
        <f>IF(N137="znížená",J137,0)</f>
        <v>0</v>
      </c>
      <c r="BG137" s="229">
        <f>IF(N137="zákl. prenesená",J137,0)</f>
        <v>0</v>
      </c>
      <c r="BH137" s="229">
        <f>IF(N137="zníž. prenesená",J137,0)</f>
        <v>0</v>
      </c>
      <c r="BI137" s="229">
        <f>IF(N137="nulová",J137,0)</f>
        <v>0</v>
      </c>
      <c r="BJ137" s="14" t="s">
        <v>135</v>
      </c>
      <c r="BK137" s="230">
        <f>ROUND(I137*H137,3)</f>
        <v>0</v>
      </c>
      <c r="BL137" s="14" t="s">
        <v>134</v>
      </c>
      <c r="BM137" s="228" t="s">
        <v>368</v>
      </c>
    </row>
    <row r="138" s="2" customFormat="1" ht="24.15" customHeight="1">
      <c r="A138" s="29"/>
      <c r="B138" s="30"/>
      <c r="C138" s="218" t="s">
        <v>159</v>
      </c>
      <c r="D138" s="218" t="s">
        <v>130</v>
      </c>
      <c r="E138" s="219" t="s">
        <v>160</v>
      </c>
      <c r="F138" s="220" t="s">
        <v>161</v>
      </c>
      <c r="G138" s="221" t="s">
        <v>139</v>
      </c>
      <c r="H138" s="222">
        <v>36.784999999999997</v>
      </c>
      <c r="I138" s="222">
        <v>0</v>
      </c>
      <c r="J138" s="222">
        <f>ROUND(I138*H138,3)</f>
        <v>0</v>
      </c>
      <c r="K138" s="223"/>
      <c r="L138" s="35"/>
      <c r="M138" s="224" t="s">
        <v>1</v>
      </c>
      <c r="N138" s="225" t="s">
        <v>36</v>
      </c>
      <c r="O138" s="226">
        <v>0.20509</v>
      </c>
      <c r="P138" s="226">
        <f>O138*H138</f>
        <v>7.5442356499999992</v>
      </c>
      <c r="Q138" s="226">
        <v>0.0048960000000000002</v>
      </c>
      <c r="R138" s="226">
        <f>Q138*H138</f>
        <v>0.18009935999999999</v>
      </c>
      <c r="S138" s="226">
        <v>0</v>
      </c>
      <c r="T138" s="227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8" t="s">
        <v>134</v>
      </c>
      <c r="AT138" s="228" t="s">
        <v>130</v>
      </c>
      <c r="AU138" s="228" t="s">
        <v>135</v>
      </c>
      <c r="AY138" s="14" t="s">
        <v>127</v>
      </c>
      <c r="BE138" s="229">
        <f>IF(N138="základná",J138,0)</f>
        <v>0</v>
      </c>
      <c r="BF138" s="229">
        <f>IF(N138="znížená",J138,0)</f>
        <v>0</v>
      </c>
      <c r="BG138" s="229">
        <f>IF(N138="zákl. prenesená",J138,0)</f>
        <v>0</v>
      </c>
      <c r="BH138" s="229">
        <f>IF(N138="zníž. prenesená",J138,0)</f>
        <v>0</v>
      </c>
      <c r="BI138" s="229">
        <f>IF(N138="nulová",J138,0)</f>
        <v>0</v>
      </c>
      <c r="BJ138" s="14" t="s">
        <v>135</v>
      </c>
      <c r="BK138" s="230">
        <f>ROUND(I138*H138,3)</f>
        <v>0</v>
      </c>
      <c r="BL138" s="14" t="s">
        <v>134</v>
      </c>
      <c r="BM138" s="228" t="s">
        <v>369</v>
      </c>
    </row>
    <row r="139" s="12" customFormat="1" ht="22.8" customHeight="1">
      <c r="A139" s="12"/>
      <c r="B139" s="203"/>
      <c r="C139" s="204"/>
      <c r="D139" s="205" t="s">
        <v>69</v>
      </c>
      <c r="E139" s="216" t="s">
        <v>163</v>
      </c>
      <c r="F139" s="216" t="s">
        <v>164</v>
      </c>
      <c r="G139" s="204"/>
      <c r="H139" s="204"/>
      <c r="I139" s="204"/>
      <c r="J139" s="217">
        <f>BK139</f>
        <v>0</v>
      </c>
      <c r="K139" s="204"/>
      <c r="L139" s="208"/>
      <c r="M139" s="209"/>
      <c r="N139" s="210"/>
      <c r="O139" s="210"/>
      <c r="P139" s="211">
        <f>SUM(P140:P148)</f>
        <v>20.836155000000002</v>
      </c>
      <c r="Q139" s="210"/>
      <c r="R139" s="211">
        <f>SUM(R140:R148)</f>
        <v>0.00040537069999999997</v>
      </c>
      <c r="S139" s="210"/>
      <c r="T139" s="212">
        <f>SUM(T140:T148)</f>
        <v>0.22070999999999999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78</v>
      </c>
      <c r="AT139" s="214" t="s">
        <v>69</v>
      </c>
      <c r="AU139" s="214" t="s">
        <v>78</v>
      </c>
      <c r="AY139" s="213" t="s">
        <v>127</v>
      </c>
      <c r="BK139" s="215">
        <f>SUM(BK140:BK148)</f>
        <v>0</v>
      </c>
    </row>
    <row r="140" s="2" customFormat="1" ht="16.5" customHeight="1">
      <c r="A140" s="29"/>
      <c r="B140" s="30"/>
      <c r="C140" s="218" t="s">
        <v>163</v>
      </c>
      <c r="D140" s="218" t="s">
        <v>130</v>
      </c>
      <c r="E140" s="219" t="s">
        <v>165</v>
      </c>
      <c r="F140" s="220" t="s">
        <v>370</v>
      </c>
      <c r="G140" s="221" t="s">
        <v>167</v>
      </c>
      <c r="H140" s="222">
        <v>6</v>
      </c>
      <c r="I140" s="222">
        <v>0</v>
      </c>
      <c r="J140" s="222">
        <f>ROUND(I140*H140,3)</f>
        <v>0</v>
      </c>
      <c r="K140" s="223"/>
      <c r="L140" s="35"/>
      <c r="M140" s="224" t="s">
        <v>1</v>
      </c>
      <c r="N140" s="225" t="s">
        <v>36</v>
      </c>
      <c r="O140" s="226">
        <v>0.096680000000000002</v>
      </c>
      <c r="P140" s="226">
        <f>O140*H140</f>
        <v>0.58008000000000004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228" t="s">
        <v>134</v>
      </c>
      <c r="AT140" s="228" t="s">
        <v>130</v>
      </c>
      <c r="AU140" s="228" t="s">
        <v>135</v>
      </c>
      <c r="AY140" s="14" t="s">
        <v>127</v>
      </c>
      <c r="BE140" s="229">
        <f>IF(N140="základná",J140,0)</f>
        <v>0</v>
      </c>
      <c r="BF140" s="229">
        <f>IF(N140="znížená",J140,0)</f>
        <v>0</v>
      </c>
      <c r="BG140" s="229">
        <f>IF(N140="zákl. prenesená",J140,0)</f>
        <v>0</v>
      </c>
      <c r="BH140" s="229">
        <f>IF(N140="zníž. prenesená",J140,0)</f>
        <v>0</v>
      </c>
      <c r="BI140" s="229">
        <f>IF(N140="nulová",J140,0)</f>
        <v>0</v>
      </c>
      <c r="BJ140" s="14" t="s">
        <v>135</v>
      </c>
      <c r="BK140" s="230">
        <f>ROUND(I140*H140,3)</f>
        <v>0</v>
      </c>
      <c r="BL140" s="14" t="s">
        <v>134</v>
      </c>
      <c r="BM140" s="228" t="s">
        <v>371</v>
      </c>
    </row>
    <row r="141" s="2" customFormat="1" ht="24.15" customHeight="1">
      <c r="A141" s="29"/>
      <c r="B141" s="30"/>
      <c r="C141" s="218" t="s">
        <v>169</v>
      </c>
      <c r="D141" s="218" t="s">
        <v>130</v>
      </c>
      <c r="E141" s="219" t="s">
        <v>170</v>
      </c>
      <c r="F141" s="220" t="s">
        <v>171</v>
      </c>
      <c r="G141" s="221" t="s">
        <v>139</v>
      </c>
      <c r="H141" s="222">
        <v>36.784999999999997</v>
      </c>
      <c r="I141" s="222">
        <v>0</v>
      </c>
      <c r="J141" s="222">
        <f>ROUND(I141*H141,3)</f>
        <v>0</v>
      </c>
      <c r="K141" s="223"/>
      <c r="L141" s="35"/>
      <c r="M141" s="224" t="s">
        <v>1</v>
      </c>
      <c r="N141" s="225" t="s">
        <v>36</v>
      </c>
      <c r="O141" s="226">
        <v>0.307</v>
      </c>
      <c r="P141" s="226">
        <f>O141*H141</f>
        <v>11.292994999999999</v>
      </c>
      <c r="Q141" s="226">
        <v>1.102E-05</v>
      </c>
      <c r="R141" s="226">
        <f>Q141*H141</f>
        <v>0.00040537069999999997</v>
      </c>
      <c r="S141" s="226">
        <v>0.0060000000000000001</v>
      </c>
      <c r="T141" s="227">
        <f>S141*H141</f>
        <v>0.22070999999999999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8" t="s">
        <v>134</v>
      </c>
      <c r="AT141" s="228" t="s">
        <v>130</v>
      </c>
      <c r="AU141" s="228" t="s">
        <v>135</v>
      </c>
      <c r="AY141" s="14" t="s">
        <v>127</v>
      </c>
      <c r="BE141" s="229">
        <f>IF(N141="základná",J141,0)</f>
        <v>0</v>
      </c>
      <c r="BF141" s="229">
        <f>IF(N141="znížená",J141,0)</f>
        <v>0</v>
      </c>
      <c r="BG141" s="229">
        <f>IF(N141="zákl. prenesená",J141,0)</f>
        <v>0</v>
      </c>
      <c r="BH141" s="229">
        <f>IF(N141="zníž. prenesená",J141,0)</f>
        <v>0</v>
      </c>
      <c r="BI141" s="229">
        <f>IF(N141="nulová",J141,0)</f>
        <v>0</v>
      </c>
      <c r="BJ141" s="14" t="s">
        <v>135</v>
      </c>
      <c r="BK141" s="230">
        <f>ROUND(I141*H141,3)</f>
        <v>0</v>
      </c>
      <c r="BL141" s="14" t="s">
        <v>134</v>
      </c>
      <c r="BM141" s="228" t="s">
        <v>372</v>
      </c>
    </row>
    <row r="142" s="2" customFormat="1" ht="24.15" customHeight="1">
      <c r="A142" s="29"/>
      <c r="B142" s="30"/>
      <c r="C142" s="218" t="s">
        <v>173</v>
      </c>
      <c r="D142" s="218" t="s">
        <v>130</v>
      </c>
      <c r="E142" s="219" t="s">
        <v>179</v>
      </c>
      <c r="F142" s="220" t="s">
        <v>180</v>
      </c>
      <c r="G142" s="221" t="s">
        <v>181</v>
      </c>
      <c r="H142" s="222">
        <v>1.067</v>
      </c>
      <c r="I142" s="222">
        <v>0</v>
      </c>
      <c r="J142" s="222">
        <f>ROUND(I142*H142,3)</f>
        <v>0</v>
      </c>
      <c r="K142" s="223"/>
      <c r="L142" s="35"/>
      <c r="M142" s="224" t="s">
        <v>1</v>
      </c>
      <c r="N142" s="225" t="s">
        <v>36</v>
      </c>
      <c r="O142" s="226">
        <v>0.88200000000000001</v>
      </c>
      <c r="P142" s="226">
        <f>O142*H142</f>
        <v>0.94109399999999999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8" t="s">
        <v>134</v>
      </c>
      <c r="AT142" s="228" t="s">
        <v>130</v>
      </c>
      <c r="AU142" s="228" t="s">
        <v>135</v>
      </c>
      <c r="AY142" s="14" t="s">
        <v>127</v>
      </c>
      <c r="BE142" s="229">
        <f>IF(N142="základná",J142,0)</f>
        <v>0</v>
      </c>
      <c r="BF142" s="229">
        <f>IF(N142="znížená",J142,0)</f>
        <v>0</v>
      </c>
      <c r="BG142" s="229">
        <f>IF(N142="zákl. prenesená",J142,0)</f>
        <v>0</v>
      </c>
      <c r="BH142" s="229">
        <f>IF(N142="zníž. prenesená",J142,0)</f>
        <v>0</v>
      </c>
      <c r="BI142" s="229">
        <f>IF(N142="nulová",J142,0)</f>
        <v>0</v>
      </c>
      <c r="BJ142" s="14" t="s">
        <v>135</v>
      </c>
      <c r="BK142" s="230">
        <f>ROUND(I142*H142,3)</f>
        <v>0</v>
      </c>
      <c r="BL142" s="14" t="s">
        <v>134</v>
      </c>
      <c r="BM142" s="228" t="s">
        <v>373</v>
      </c>
    </row>
    <row r="143" s="2" customFormat="1" ht="24.15" customHeight="1">
      <c r="A143" s="29"/>
      <c r="B143" s="30"/>
      <c r="C143" s="218" t="s">
        <v>178</v>
      </c>
      <c r="D143" s="218" t="s">
        <v>130</v>
      </c>
      <c r="E143" s="219" t="s">
        <v>184</v>
      </c>
      <c r="F143" s="220" t="s">
        <v>185</v>
      </c>
      <c r="G143" s="221" t="s">
        <v>181</v>
      </c>
      <c r="H143" s="222">
        <v>7.2999999999999998</v>
      </c>
      <c r="I143" s="222">
        <v>0</v>
      </c>
      <c r="J143" s="222">
        <f>ROUND(I143*H143,3)</f>
        <v>0</v>
      </c>
      <c r="K143" s="223"/>
      <c r="L143" s="35"/>
      <c r="M143" s="224" t="s">
        <v>1</v>
      </c>
      <c r="N143" s="225" t="s">
        <v>36</v>
      </c>
      <c r="O143" s="226">
        <v>0.61799999999999999</v>
      </c>
      <c r="P143" s="226">
        <f>O143*H143</f>
        <v>4.5114000000000001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28" t="s">
        <v>134</v>
      </c>
      <c r="AT143" s="228" t="s">
        <v>130</v>
      </c>
      <c r="AU143" s="228" t="s">
        <v>135</v>
      </c>
      <c r="AY143" s="14" t="s">
        <v>127</v>
      </c>
      <c r="BE143" s="229">
        <f>IF(N143="základná",J143,0)</f>
        <v>0</v>
      </c>
      <c r="BF143" s="229">
        <f>IF(N143="znížená",J143,0)</f>
        <v>0</v>
      </c>
      <c r="BG143" s="229">
        <f>IF(N143="zákl. prenesená",J143,0)</f>
        <v>0</v>
      </c>
      <c r="BH143" s="229">
        <f>IF(N143="zníž. prenesená",J143,0)</f>
        <v>0</v>
      </c>
      <c r="BI143" s="229">
        <f>IF(N143="nulová",J143,0)</f>
        <v>0</v>
      </c>
      <c r="BJ143" s="14" t="s">
        <v>135</v>
      </c>
      <c r="BK143" s="230">
        <f>ROUND(I143*H143,3)</f>
        <v>0</v>
      </c>
      <c r="BL143" s="14" t="s">
        <v>134</v>
      </c>
      <c r="BM143" s="228" t="s">
        <v>374</v>
      </c>
    </row>
    <row r="144" s="2" customFormat="1" ht="21.75" customHeight="1">
      <c r="A144" s="29"/>
      <c r="B144" s="30"/>
      <c r="C144" s="218" t="s">
        <v>183</v>
      </c>
      <c r="D144" s="218" t="s">
        <v>130</v>
      </c>
      <c r="E144" s="219" t="s">
        <v>188</v>
      </c>
      <c r="F144" s="220" t="s">
        <v>189</v>
      </c>
      <c r="G144" s="221" t="s">
        <v>181</v>
      </c>
      <c r="H144" s="222">
        <v>1.067</v>
      </c>
      <c r="I144" s="222">
        <v>0</v>
      </c>
      <c r="J144" s="222">
        <f>ROUND(I144*H144,3)</f>
        <v>0</v>
      </c>
      <c r="K144" s="223"/>
      <c r="L144" s="35"/>
      <c r="M144" s="224" t="s">
        <v>1</v>
      </c>
      <c r="N144" s="225" t="s">
        <v>36</v>
      </c>
      <c r="O144" s="226">
        <v>0.59799999999999998</v>
      </c>
      <c r="P144" s="226">
        <f>O144*H144</f>
        <v>0.63806599999999991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8" t="s">
        <v>134</v>
      </c>
      <c r="AT144" s="228" t="s">
        <v>130</v>
      </c>
      <c r="AU144" s="228" t="s">
        <v>135</v>
      </c>
      <c r="AY144" s="14" t="s">
        <v>127</v>
      </c>
      <c r="BE144" s="229">
        <f>IF(N144="základná",J144,0)</f>
        <v>0</v>
      </c>
      <c r="BF144" s="229">
        <f>IF(N144="znížená",J144,0)</f>
        <v>0</v>
      </c>
      <c r="BG144" s="229">
        <f>IF(N144="zákl. prenesená",J144,0)</f>
        <v>0</v>
      </c>
      <c r="BH144" s="229">
        <f>IF(N144="zníž. prenesená",J144,0)</f>
        <v>0</v>
      </c>
      <c r="BI144" s="229">
        <f>IF(N144="nulová",J144,0)</f>
        <v>0</v>
      </c>
      <c r="BJ144" s="14" t="s">
        <v>135</v>
      </c>
      <c r="BK144" s="230">
        <f>ROUND(I144*H144,3)</f>
        <v>0</v>
      </c>
      <c r="BL144" s="14" t="s">
        <v>134</v>
      </c>
      <c r="BM144" s="228" t="s">
        <v>375</v>
      </c>
    </row>
    <row r="145" s="2" customFormat="1" ht="24.15" customHeight="1">
      <c r="A145" s="29"/>
      <c r="B145" s="30"/>
      <c r="C145" s="218" t="s">
        <v>187</v>
      </c>
      <c r="D145" s="218" t="s">
        <v>130</v>
      </c>
      <c r="E145" s="219" t="s">
        <v>192</v>
      </c>
      <c r="F145" s="220" t="s">
        <v>193</v>
      </c>
      <c r="G145" s="221" t="s">
        <v>181</v>
      </c>
      <c r="H145" s="222">
        <v>18.960000000000001</v>
      </c>
      <c r="I145" s="222">
        <v>0</v>
      </c>
      <c r="J145" s="222">
        <f>ROUND(I145*H145,3)</f>
        <v>0</v>
      </c>
      <c r="K145" s="223"/>
      <c r="L145" s="35"/>
      <c r="M145" s="224" t="s">
        <v>1</v>
      </c>
      <c r="N145" s="225" t="s">
        <v>36</v>
      </c>
      <c r="O145" s="226">
        <v>0.0070000000000000001</v>
      </c>
      <c r="P145" s="226">
        <f>O145*H145</f>
        <v>0.13272000000000001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8" t="s">
        <v>134</v>
      </c>
      <c r="AT145" s="228" t="s">
        <v>130</v>
      </c>
      <c r="AU145" s="228" t="s">
        <v>135</v>
      </c>
      <c r="AY145" s="14" t="s">
        <v>127</v>
      </c>
      <c r="BE145" s="229">
        <f>IF(N145="základná",J145,0)</f>
        <v>0</v>
      </c>
      <c r="BF145" s="229">
        <f>IF(N145="znížená",J145,0)</f>
        <v>0</v>
      </c>
      <c r="BG145" s="229">
        <f>IF(N145="zákl. prenesená",J145,0)</f>
        <v>0</v>
      </c>
      <c r="BH145" s="229">
        <f>IF(N145="zníž. prenesená",J145,0)</f>
        <v>0</v>
      </c>
      <c r="BI145" s="229">
        <f>IF(N145="nulová",J145,0)</f>
        <v>0</v>
      </c>
      <c r="BJ145" s="14" t="s">
        <v>135</v>
      </c>
      <c r="BK145" s="230">
        <f>ROUND(I145*H145,3)</f>
        <v>0</v>
      </c>
      <c r="BL145" s="14" t="s">
        <v>134</v>
      </c>
      <c r="BM145" s="228" t="s">
        <v>376</v>
      </c>
    </row>
    <row r="146" s="2" customFormat="1" ht="24.15" customHeight="1">
      <c r="A146" s="29"/>
      <c r="B146" s="30"/>
      <c r="C146" s="218" t="s">
        <v>191</v>
      </c>
      <c r="D146" s="218" t="s">
        <v>130</v>
      </c>
      <c r="E146" s="219" t="s">
        <v>196</v>
      </c>
      <c r="F146" s="220" t="s">
        <v>197</v>
      </c>
      <c r="G146" s="221" t="s">
        <v>181</v>
      </c>
      <c r="H146" s="222">
        <v>2.3199999999999998</v>
      </c>
      <c r="I146" s="222">
        <v>0</v>
      </c>
      <c r="J146" s="222">
        <f>ROUND(I146*H146,3)</f>
        <v>0</v>
      </c>
      <c r="K146" s="223"/>
      <c r="L146" s="35"/>
      <c r="M146" s="224" t="s">
        <v>1</v>
      </c>
      <c r="N146" s="225" t="s">
        <v>36</v>
      </c>
      <c r="O146" s="226">
        <v>0.89000000000000001</v>
      </c>
      <c r="P146" s="226">
        <f>O146*H146</f>
        <v>2.0648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228" t="s">
        <v>134</v>
      </c>
      <c r="AT146" s="228" t="s">
        <v>130</v>
      </c>
      <c r="AU146" s="228" t="s">
        <v>135</v>
      </c>
      <c r="AY146" s="14" t="s">
        <v>127</v>
      </c>
      <c r="BE146" s="229">
        <f>IF(N146="základná",J146,0)</f>
        <v>0</v>
      </c>
      <c r="BF146" s="229">
        <f>IF(N146="znížená",J146,0)</f>
        <v>0</v>
      </c>
      <c r="BG146" s="229">
        <f>IF(N146="zákl. prenesená",J146,0)</f>
        <v>0</v>
      </c>
      <c r="BH146" s="229">
        <f>IF(N146="zníž. prenesená",J146,0)</f>
        <v>0</v>
      </c>
      <c r="BI146" s="229">
        <f>IF(N146="nulová",J146,0)</f>
        <v>0</v>
      </c>
      <c r="BJ146" s="14" t="s">
        <v>135</v>
      </c>
      <c r="BK146" s="230">
        <f>ROUND(I146*H146,3)</f>
        <v>0</v>
      </c>
      <c r="BL146" s="14" t="s">
        <v>134</v>
      </c>
      <c r="BM146" s="228" t="s">
        <v>377</v>
      </c>
    </row>
    <row r="147" s="2" customFormat="1" ht="24.15" customHeight="1">
      <c r="A147" s="29"/>
      <c r="B147" s="30"/>
      <c r="C147" s="218" t="s">
        <v>195</v>
      </c>
      <c r="D147" s="218" t="s">
        <v>130</v>
      </c>
      <c r="E147" s="219" t="s">
        <v>200</v>
      </c>
      <c r="F147" s="220" t="s">
        <v>201</v>
      </c>
      <c r="G147" s="221" t="s">
        <v>181</v>
      </c>
      <c r="H147" s="222">
        <v>6.75</v>
      </c>
      <c r="I147" s="222">
        <v>0</v>
      </c>
      <c r="J147" s="222">
        <f>ROUND(I147*H147,3)</f>
        <v>0</v>
      </c>
      <c r="K147" s="223"/>
      <c r="L147" s="35"/>
      <c r="M147" s="224" t="s">
        <v>1</v>
      </c>
      <c r="N147" s="225" t="s">
        <v>36</v>
      </c>
      <c r="O147" s="226">
        <v>0.10000000000000001</v>
      </c>
      <c r="P147" s="226">
        <f>O147*H147</f>
        <v>0.67500000000000004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8" t="s">
        <v>134</v>
      </c>
      <c r="AT147" s="228" t="s">
        <v>130</v>
      </c>
      <c r="AU147" s="228" t="s">
        <v>135</v>
      </c>
      <c r="AY147" s="14" t="s">
        <v>127</v>
      </c>
      <c r="BE147" s="229">
        <f>IF(N147="základná",J147,0)</f>
        <v>0</v>
      </c>
      <c r="BF147" s="229">
        <f>IF(N147="znížená",J147,0)</f>
        <v>0</v>
      </c>
      <c r="BG147" s="229">
        <f>IF(N147="zákl. prenesená",J147,0)</f>
        <v>0</v>
      </c>
      <c r="BH147" s="229">
        <f>IF(N147="zníž. prenesená",J147,0)</f>
        <v>0</v>
      </c>
      <c r="BI147" s="229">
        <f>IF(N147="nulová",J147,0)</f>
        <v>0</v>
      </c>
      <c r="BJ147" s="14" t="s">
        <v>135</v>
      </c>
      <c r="BK147" s="230">
        <f>ROUND(I147*H147,3)</f>
        <v>0</v>
      </c>
      <c r="BL147" s="14" t="s">
        <v>134</v>
      </c>
      <c r="BM147" s="228" t="s">
        <v>378</v>
      </c>
    </row>
    <row r="148" s="2" customFormat="1" ht="24.15" customHeight="1">
      <c r="A148" s="29"/>
      <c r="B148" s="30"/>
      <c r="C148" s="218" t="s">
        <v>199</v>
      </c>
      <c r="D148" s="218" t="s">
        <v>130</v>
      </c>
      <c r="E148" s="219" t="s">
        <v>204</v>
      </c>
      <c r="F148" s="220" t="s">
        <v>205</v>
      </c>
      <c r="G148" s="221" t="s">
        <v>181</v>
      </c>
      <c r="H148" s="222">
        <v>19.449999999999999</v>
      </c>
      <c r="I148" s="222">
        <v>0</v>
      </c>
      <c r="J148" s="222">
        <f>ROUND(I148*H148,3)</f>
        <v>0</v>
      </c>
      <c r="K148" s="223"/>
      <c r="L148" s="35"/>
      <c r="M148" s="224" t="s">
        <v>1</v>
      </c>
      <c r="N148" s="225" t="s">
        <v>36</v>
      </c>
      <c r="O148" s="226">
        <v>0</v>
      </c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8" t="s">
        <v>134</v>
      </c>
      <c r="AT148" s="228" t="s">
        <v>130</v>
      </c>
      <c r="AU148" s="228" t="s">
        <v>135</v>
      </c>
      <c r="AY148" s="14" t="s">
        <v>127</v>
      </c>
      <c r="BE148" s="229">
        <f>IF(N148="základná",J148,0)</f>
        <v>0</v>
      </c>
      <c r="BF148" s="229">
        <f>IF(N148="znížená",J148,0)</f>
        <v>0</v>
      </c>
      <c r="BG148" s="229">
        <f>IF(N148="zákl. prenesená",J148,0)</f>
        <v>0</v>
      </c>
      <c r="BH148" s="229">
        <f>IF(N148="zníž. prenesená",J148,0)</f>
        <v>0</v>
      </c>
      <c r="BI148" s="229">
        <f>IF(N148="nulová",J148,0)</f>
        <v>0</v>
      </c>
      <c r="BJ148" s="14" t="s">
        <v>135</v>
      </c>
      <c r="BK148" s="230">
        <f>ROUND(I148*H148,3)</f>
        <v>0</v>
      </c>
      <c r="BL148" s="14" t="s">
        <v>134</v>
      </c>
      <c r="BM148" s="228" t="s">
        <v>379</v>
      </c>
    </row>
    <row r="149" s="12" customFormat="1" ht="22.8" customHeight="1">
      <c r="A149" s="12"/>
      <c r="B149" s="203"/>
      <c r="C149" s="204"/>
      <c r="D149" s="205" t="s">
        <v>69</v>
      </c>
      <c r="E149" s="216" t="s">
        <v>207</v>
      </c>
      <c r="F149" s="216" t="s">
        <v>208</v>
      </c>
      <c r="G149" s="204"/>
      <c r="H149" s="204"/>
      <c r="I149" s="204"/>
      <c r="J149" s="217">
        <f>BK149</f>
        <v>0</v>
      </c>
      <c r="K149" s="204"/>
      <c r="L149" s="208"/>
      <c r="M149" s="209"/>
      <c r="N149" s="210"/>
      <c r="O149" s="210"/>
      <c r="P149" s="211">
        <f>P150</f>
        <v>0.51029999999999998</v>
      </c>
      <c r="Q149" s="210"/>
      <c r="R149" s="211">
        <f>R150</f>
        <v>0</v>
      </c>
      <c r="S149" s="210"/>
      <c r="T149" s="212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78</v>
      </c>
      <c r="AT149" s="214" t="s">
        <v>69</v>
      </c>
      <c r="AU149" s="214" t="s">
        <v>78</v>
      </c>
      <c r="AY149" s="213" t="s">
        <v>127</v>
      </c>
      <c r="BK149" s="215">
        <f>BK150</f>
        <v>0</v>
      </c>
    </row>
    <row r="150" s="2" customFormat="1" ht="24.15" customHeight="1">
      <c r="A150" s="29"/>
      <c r="B150" s="30"/>
      <c r="C150" s="218" t="s">
        <v>203</v>
      </c>
      <c r="D150" s="218" t="s">
        <v>130</v>
      </c>
      <c r="E150" s="219" t="s">
        <v>210</v>
      </c>
      <c r="F150" s="220" t="s">
        <v>211</v>
      </c>
      <c r="G150" s="221" t="s">
        <v>181</v>
      </c>
      <c r="H150" s="222">
        <v>1.2150000000000001</v>
      </c>
      <c r="I150" s="222">
        <v>0</v>
      </c>
      <c r="J150" s="222">
        <f>ROUND(I150*H150,3)</f>
        <v>0</v>
      </c>
      <c r="K150" s="223"/>
      <c r="L150" s="35"/>
      <c r="M150" s="224" t="s">
        <v>1</v>
      </c>
      <c r="N150" s="225" t="s">
        <v>36</v>
      </c>
      <c r="O150" s="226">
        <v>0.41999999999999998</v>
      </c>
      <c r="P150" s="226">
        <f>O150*H150</f>
        <v>0.51029999999999998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28" t="s">
        <v>134</v>
      </c>
      <c r="AT150" s="228" t="s">
        <v>130</v>
      </c>
      <c r="AU150" s="228" t="s">
        <v>135</v>
      </c>
      <c r="AY150" s="14" t="s">
        <v>127</v>
      </c>
      <c r="BE150" s="229">
        <f>IF(N150="základná",J150,0)</f>
        <v>0</v>
      </c>
      <c r="BF150" s="229">
        <f>IF(N150="znížená",J150,0)</f>
        <v>0</v>
      </c>
      <c r="BG150" s="229">
        <f>IF(N150="zákl. prenesená",J150,0)</f>
        <v>0</v>
      </c>
      <c r="BH150" s="229">
        <f>IF(N150="zníž. prenesená",J150,0)</f>
        <v>0</v>
      </c>
      <c r="BI150" s="229">
        <f>IF(N150="nulová",J150,0)</f>
        <v>0</v>
      </c>
      <c r="BJ150" s="14" t="s">
        <v>135</v>
      </c>
      <c r="BK150" s="230">
        <f>ROUND(I150*H150,3)</f>
        <v>0</v>
      </c>
      <c r="BL150" s="14" t="s">
        <v>134</v>
      </c>
      <c r="BM150" s="228" t="s">
        <v>380</v>
      </c>
    </row>
    <row r="151" s="12" customFormat="1" ht="25.92" customHeight="1">
      <c r="A151" s="12"/>
      <c r="B151" s="203"/>
      <c r="C151" s="204"/>
      <c r="D151" s="205" t="s">
        <v>69</v>
      </c>
      <c r="E151" s="206" t="s">
        <v>213</v>
      </c>
      <c r="F151" s="206" t="s">
        <v>214</v>
      </c>
      <c r="G151" s="204"/>
      <c r="H151" s="204"/>
      <c r="I151" s="204"/>
      <c r="J151" s="207">
        <f>BK151</f>
        <v>0</v>
      </c>
      <c r="K151" s="204"/>
      <c r="L151" s="208"/>
      <c r="M151" s="209"/>
      <c r="N151" s="210"/>
      <c r="O151" s="210"/>
      <c r="P151" s="211">
        <f>P152+P155+P158+P162</f>
        <v>64.701348999999993</v>
      </c>
      <c r="Q151" s="210"/>
      <c r="R151" s="211">
        <f>R152+R155+R158+R162</f>
        <v>0.45240985119999999</v>
      </c>
      <c r="S151" s="210"/>
      <c r="T151" s="212">
        <f>T152+T155+T158+T162</f>
        <v>0.84605499999999978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135</v>
      </c>
      <c r="AT151" s="214" t="s">
        <v>69</v>
      </c>
      <c r="AU151" s="214" t="s">
        <v>70</v>
      </c>
      <c r="AY151" s="213" t="s">
        <v>127</v>
      </c>
      <c r="BK151" s="215">
        <f>BK152+BK155+BK158+BK162</f>
        <v>0</v>
      </c>
    </row>
    <row r="152" s="12" customFormat="1" ht="22.8" customHeight="1">
      <c r="A152" s="12"/>
      <c r="B152" s="203"/>
      <c r="C152" s="204"/>
      <c r="D152" s="205" t="s">
        <v>69</v>
      </c>
      <c r="E152" s="216" t="s">
        <v>215</v>
      </c>
      <c r="F152" s="216" t="s">
        <v>216</v>
      </c>
      <c r="G152" s="204"/>
      <c r="H152" s="204"/>
      <c r="I152" s="204"/>
      <c r="J152" s="217">
        <f>BK152</f>
        <v>0</v>
      </c>
      <c r="K152" s="204"/>
      <c r="L152" s="208"/>
      <c r="M152" s="209"/>
      <c r="N152" s="210"/>
      <c r="O152" s="210"/>
      <c r="P152" s="211">
        <f>SUM(P153:P154)</f>
        <v>28.593140599999995</v>
      </c>
      <c r="Q152" s="210"/>
      <c r="R152" s="211">
        <f>SUM(R153:R154)</f>
        <v>0.298929624</v>
      </c>
      <c r="S152" s="210"/>
      <c r="T152" s="212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135</v>
      </c>
      <c r="AT152" s="214" t="s">
        <v>69</v>
      </c>
      <c r="AU152" s="214" t="s">
        <v>78</v>
      </c>
      <c r="AY152" s="213" t="s">
        <v>127</v>
      </c>
      <c r="BK152" s="215">
        <f>SUM(BK153:BK154)</f>
        <v>0</v>
      </c>
    </row>
    <row r="153" s="2" customFormat="1" ht="37.8" customHeight="1">
      <c r="A153" s="29"/>
      <c r="B153" s="30"/>
      <c r="C153" s="218" t="s">
        <v>209</v>
      </c>
      <c r="D153" s="218" t="s">
        <v>130</v>
      </c>
      <c r="E153" s="219" t="s">
        <v>217</v>
      </c>
      <c r="F153" s="220" t="s">
        <v>218</v>
      </c>
      <c r="G153" s="221" t="s">
        <v>139</v>
      </c>
      <c r="H153" s="222">
        <v>36.784999999999997</v>
      </c>
      <c r="I153" s="222">
        <v>0</v>
      </c>
      <c r="J153" s="222">
        <f>ROUND(I153*H153,3)</f>
        <v>0</v>
      </c>
      <c r="K153" s="223"/>
      <c r="L153" s="35"/>
      <c r="M153" s="224" t="s">
        <v>1</v>
      </c>
      <c r="N153" s="225" t="s">
        <v>36</v>
      </c>
      <c r="O153" s="226">
        <v>0.76815999999999995</v>
      </c>
      <c r="P153" s="226">
        <f>O153*H153</f>
        <v>28.256765599999994</v>
      </c>
      <c r="Q153" s="226">
        <v>0.0081264000000000006</v>
      </c>
      <c r="R153" s="226">
        <f>Q153*H153</f>
        <v>0.298929624</v>
      </c>
      <c r="S153" s="226">
        <v>0</v>
      </c>
      <c r="T153" s="227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228" t="s">
        <v>195</v>
      </c>
      <c r="AT153" s="228" t="s">
        <v>130</v>
      </c>
      <c r="AU153" s="228" t="s">
        <v>135</v>
      </c>
      <c r="AY153" s="14" t="s">
        <v>127</v>
      </c>
      <c r="BE153" s="229">
        <f>IF(N153="základná",J153,0)</f>
        <v>0</v>
      </c>
      <c r="BF153" s="229">
        <f>IF(N153="znížená",J153,0)</f>
        <v>0</v>
      </c>
      <c r="BG153" s="229">
        <f>IF(N153="zákl. prenesená",J153,0)</f>
        <v>0</v>
      </c>
      <c r="BH153" s="229">
        <f>IF(N153="zníž. prenesená",J153,0)</f>
        <v>0</v>
      </c>
      <c r="BI153" s="229">
        <f>IF(N153="nulová",J153,0)</f>
        <v>0</v>
      </c>
      <c r="BJ153" s="14" t="s">
        <v>135</v>
      </c>
      <c r="BK153" s="230">
        <f>ROUND(I153*H153,3)</f>
        <v>0</v>
      </c>
      <c r="BL153" s="14" t="s">
        <v>195</v>
      </c>
      <c r="BM153" s="228" t="s">
        <v>381</v>
      </c>
    </row>
    <row r="154" s="2" customFormat="1" ht="21.75" customHeight="1">
      <c r="A154" s="29"/>
      <c r="B154" s="30"/>
      <c r="C154" s="218" t="s">
        <v>7</v>
      </c>
      <c r="D154" s="218" t="s">
        <v>130</v>
      </c>
      <c r="E154" s="219" t="s">
        <v>221</v>
      </c>
      <c r="F154" s="220" t="s">
        <v>222</v>
      </c>
      <c r="G154" s="221" t="s">
        <v>181</v>
      </c>
      <c r="H154" s="222">
        <v>0.29899999999999999</v>
      </c>
      <c r="I154" s="222">
        <v>0</v>
      </c>
      <c r="J154" s="222">
        <f>ROUND(I154*H154,3)</f>
        <v>0</v>
      </c>
      <c r="K154" s="223"/>
      <c r="L154" s="35"/>
      <c r="M154" s="224" t="s">
        <v>1</v>
      </c>
      <c r="N154" s="225" t="s">
        <v>36</v>
      </c>
      <c r="O154" s="226">
        <v>1.125</v>
      </c>
      <c r="P154" s="226">
        <f>O154*H154</f>
        <v>0.33637499999999998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28" t="s">
        <v>195</v>
      </c>
      <c r="AT154" s="228" t="s">
        <v>130</v>
      </c>
      <c r="AU154" s="228" t="s">
        <v>135</v>
      </c>
      <c r="AY154" s="14" t="s">
        <v>127</v>
      </c>
      <c r="BE154" s="229">
        <f>IF(N154="základná",J154,0)</f>
        <v>0</v>
      </c>
      <c r="BF154" s="229">
        <f>IF(N154="znížená",J154,0)</f>
        <v>0</v>
      </c>
      <c r="BG154" s="229">
        <f>IF(N154="zákl. prenesená",J154,0)</f>
        <v>0</v>
      </c>
      <c r="BH154" s="229">
        <f>IF(N154="zníž. prenesená",J154,0)</f>
        <v>0</v>
      </c>
      <c r="BI154" s="229">
        <f>IF(N154="nulová",J154,0)</f>
        <v>0</v>
      </c>
      <c r="BJ154" s="14" t="s">
        <v>135</v>
      </c>
      <c r="BK154" s="230">
        <f>ROUND(I154*H154,3)</f>
        <v>0</v>
      </c>
      <c r="BL154" s="14" t="s">
        <v>195</v>
      </c>
      <c r="BM154" s="228" t="s">
        <v>382</v>
      </c>
    </row>
    <row r="155" s="12" customFormat="1" ht="22.8" customHeight="1">
      <c r="A155" s="12"/>
      <c r="B155" s="203"/>
      <c r="C155" s="204"/>
      <c r="D155" s="205" t="s">
        <v>69</v>
      </c>
      <c r="E155" s="216" t="s">
        <v>264</v>
      </c>
      <c r="F155" s="216" t="s">
        <v>265</v>
      </c>
      <c r="G155" s="204"/>
      <c r="H155" s="204"/>
      <c r="I155" s="204"/>
      <c r="J155" s="217">
        <f>BK155</f>
        <v>0</v>
      </c>
      <c r="K155" s="204"/>
      <c r="L155" s="208"/>
      <c r="M155" s="209"/>
      <c r="N155" s="210"/>
      <c r="O155" s="210"/>
      <c r="P155" s="211">
        <f>SUM(P156:P157)</f>
        <v>20.04598</v>
      </c>
      <c r="Q155" s="210"/>
      <c r="R155" s="211">
        <f>SUM(R156:R157)</f>
        <v>0</v>
      </c>
      <c r="S155" s="210"/>
      <c r="T155" s="212">
        <f>SUM(T156:T157)</f>
        <v>0.80926999999999982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135</v>
      </c>
      <c r="AT155" s="214" t="s">
        <v>69</v>
      </c>
      <c r="AU155" s="214" t="s">
        <v>78</v>
      </c>
      <c r="AY155" s="213" t="s">
        <v>127</v>
      </c>
      <c r="BK155" s="215">
        <f>SUM(BK156:BK157)</f>
        <v>0</v>
      </c>
    </row>
    <row r="156" s="2" customFormat="1" ht="24.15" customHeight="1">
      <c r="A156" s="29"/>
      <c r="B156" s="30"/>
      <c r="C156" s="218" t="s">
        <v>220</v>
      </c>
      <c r="D156" s="218" t="s">
        <v>130</v>
      </c>
      <c r="E156" s="219" t="s">
        <v>267</v>
      </c>
      <c r="F156" s="220" t="s">
        <v>268</v>
      </c>
      <c r="G156" s="221" t="s">
        <v>139</v>
      </c>
      <c r="H156" s="222">
        <v>36.784999999999997</v>
      </c>
      <c r="I156" s="222">
        <v>0</v>
      </c>
      <c r="J156" s="222">
        <f>ROUND(I156*H156,3)</f>
        <v>0</v>
      </c>
      <c r="K156" s="223"/>
      <c r="L156" s="35"/>
      <c r="M156" s="224" t="s">
        <v>1</v>
      </c>
      <c r="N156" s="225" t="s">
        <v>36</v>
      </c>
      <c r="O156" s="226">
        <v>0.52700000000000002</v>
      </c>
      <c r="P156" s="226">
        <f>O156*H156</f>
        <v>19.385694999999998</v>
      </c>
      <c r="Q156" s="226">
        <v>0</v>
      </c>
      <c r="R156" s="226">
        <f>Q156*H156</f>
        <v>0</v>
      </c>
      <c r="S156" s="226">
        <v>0.021999999999999999</v>
      </c>
      <c r="T156" s="227">
        <f>S156*H156</f>
        <v>0.80926999999999982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28" t="s">
        <v>195</v>
      </c>
      <c r="AT156" s="228" t="s">
        <v>130</v>
      </c>
      <c r="AU156" s="228" t="s">
        <v>135</v>
      </c>
      <c r="AY156" s="14" t="s">
        <v>127</v>
      </c>
      <c r="BE156" s="229">
        <f>IF(N156="základná",J156,0)</f>
        <v>0</v>
      </c>
      <c r="BF156" s="229">
        <f>IF(N156="znížená",J156,0)</f>
        <v>0</v>
      </c>
      <c r="BG156" s="229">
        <f>IF(N156="zákl. prenesená",J156,0)</f>
        <v>0</v>
      </c>
      <c r="BH156" s="229">
        <f>IF(N156="zníž. prenesená",J156,0)</f>
        <v>0</v>
      </c>
      <c r="BI156" s="229">
        <f>IF(N156="nulová",J156,0)</f>
        <v>0</v>
      </c>
      <c r="BJ156" s="14" t="s">
        <v>135</v>
      </c>
      <c r="BK156" s="230">
        <f>ROUND(I156*H156,3)</f>
        <v>0</v>
      </c>
      <c r="BL156" s="14" t="s">
        <v>195</v>
      </c>
      <c r="BM156" s="228" t="s">
        <v>383</v>
      </c>
    </row>
    <row r="157" s="2" customFormat="1" ht="24.15" customHeight="1">
      <c r="A157" s="29"/>
      <c r="B157" s="30"/>
      <c r="C157" s="218" t="s">
        <v>226</v>
      </c>
      <c r="D157" s="218" t="s">
        <v>130</v>
      </c>
      <c r="E157" s="219" t="s">
        <v>270</v>
      </c>
      <c r="F157" s="220" t="s">
        <v>271</v>
      </c>
      <c r="G157" s="221" t="s">
        <v>181</v>
      </c>
      <c r="H157" s="222">
        <v>0.219</v>
      </c>
      <c r="I157" s="222">
        <v>0</v>
      </c>
      <c r="J157" s="222">
        <f>ROUND(I157*H157,3)</f>
        <v>0</v>
      </c>
      <c r="K157" s="223"/>
      <c r="L157" s="35"/>
      <c r="M157" s="224" t="s">
        <v>1</v>
      </c>
      <c r="N157" s="225" t="s">
        <v>36</v>
      </c>
      <c r="O157" s="226">
        <v>3.0150000000000001</v>
      </c>
      <c r="P157" s="226">
        <f>O157*H157</f>
        <v>0.66028500000000001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228" t="s">
        <v>195</v>
      </c>
      <c r="AT157" s="228" t="s">
        <v>130</v>
      </c>
      <c r="AU157" s="228" t="s">
        <v>135</v>
      </c>
      <c r="AY157" s="14" t="s">
        <v>127</v>
      </c>
      <c r="BE157" s="229">
        <f>IF(N157="základná",J157,0)</f>
        <v>0</v>
      </c>
      <c r="BF157" s="229">
        <f>IF(N157="znížená",J157,0)</f>
        <v>0</v>
      </c>
      <c r="BG157" s="229">
        <f>IF(N157="zákl. prenesená",J157,0)</f>
        <v>0</v>
      </c>
      <c r="BH157" s="229">
        <f>IF(N157="zníž. prenesená",J157,0)</f>
        <v>0</v>
      </c>
      <c r="BI157" s="229">
        <f>IF(N157="nulová",J157,0)</f>
        <v>0</v>
      </c>
      <c r="BJ157" s="14" t="s">
        <v>135</v>
      </c>
      <c r="BK157" s="230">
        <f>ROUND(I157*H157,3)</f>
        <v>0</v>
      </c>
      <c r="BL157" s="14" t="s">
        <v>195</v>
      </c>
      <c r="BM157" s="228" t="s">
        <v>384</v>
      </c>
    </row>
    <row r="158" s="12" customFormat="1" ht="22.8" customHeight="1">
      <c r="A158" s="12"/>
      <c r="B158" s="203"/>
      <c r="C158" s="204"/>
      <c r="D158" s="205" t="s">
        <v>69</v>
      </c>
      <c r="E158" s="216" t="s">
        <v>273</v>
      </c>
      <c r="F158" s="216" t="s">
        <v>274</v>
      </c>
      <c r="G158" s="204"/>
      <c r="H158" s="204"/>
      <c r="I158" s="204"/>
      <c r="J158" s="217">
        <f>BK158</f>
        <v>0</v>
      </c>
      <c r="K158" s="204"/>
      <c r="L158" s="208"/>
      <c r="M158" s="209"/>
      <c r="N158" s="210"/>
      <c r="O158" s="210"/>
      <c r="P158" s="211">
        <f>SUM(P159:P161)</f>
        <v>14.864082799999999</v>
      </c>
      <c r="Q158" s="210"/>
      <c r="R158" s="211">
        <f>SUM(R159:R161)</f>
        <v>0.1360692</v>
      </c>
      <c r="S158" s="210"/>
      <c r="T158" s="212">
        <f>SUM(T159:T161)</f>
        <v>0.036784999999999998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135</v>
      </c>
      <c r="AT158" s="214" t="s">
        <v>69</v>
      </c>
      <c r="AU158" s="214" t="s">
        <v>78</v>
      </c>
      <c r="AY158" s="213" t="s">
        <v>127</v>
      </c>
      <c r="BK158" s="215">
        <f>SUM(BK159:BK161)</f>
        <v>0</v>
      </c>
    </row>
    <row r="159" s="2" customFormat="1" ht="16.5" customHeight="1">
      <c r="A159" s="29"/>
      <c r="B159" s="30"/>
      <c r="C159" s="218" t="s">
        <v>230</v>
      </c>
      <c r="D159" s="218" t="s">
        <v>130</v>
      </c>
      <c r="E159" s="219" t="s">
        <v>276</v>
      </c>
      <c r="F159" s="220" t="s">
        <v>385</v>
      </c>
      <c r="G159" s="221" t="s">
        <v>139</v>
      </c>
      <c r="H159" s="222">
        <v>36.784999999999997</v>
      </c>
      <c r="I159" s="222">
        <v>0</v>
      </c>
      <c r="J159" s="222">
        <f>ROUND(I159*H159,3)</f>
        <v>0</v>
      </c>
      <c r="K159" s="223"/>
      <c r="L159" s="35"/>
      <c r="M159" s="224" t="s">
        <v>1</v>
      </c>
      <c r="N159" s="225" t="s">
        <v>36</v>
      </c>
      <c r="O159" s="226">
        <v>0.095000000000000001</v>
      </c>
      <c r="P159" s="226">
        <f>O159*H159</f>
        <v>3.4945749999999998</v>
      </c>
      <c r="Q159" s="226">
        <v>0</v>
      </c>
      <c r="R159" s="226">
        <f>Q159*H159</f>
        <v>0</v>
      </c>
      <c r="S159" s="226">
        <v>0.001</v>
      </c>
      <c r="T159" s="227">
        <f>S159*H159</f>
        <v>0.036784999999999998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8" t="s">
        <v>195</v>
      </c>
      <c r="AT159" s="228" t="s">
        <v>130</v>
      </c>
      <c r="AU159" s="228" t="s">
        <v>135</v>
      </c>
      <c r="AY159" s="14" t="s">
        <v>127</v>
      </c>
      <c r="BE159" s="229">
        <f>IF(N159="základná",J159,0)</f>
        <v>0</v>
      </c>
      <c r="BF159" s="229">
        <f>IF(N159="znížená",J159,0)</f>
        <v>0</v>
      </c>
      <c r="BG159" s="229">
        <f>IF(N159="zákl. prenesená",J159,0)</f>
        <v>0</v>
      </c>
      <c r="BH159" s="229">
        <f>IF(N159="zníž. prenesená",J159,0)</f>
        <v>0</v>
      </c>
      <c r="BI159" s="229">
        <f>IF(N159="nulová",J159,0)</f>
        <v>0</v>
      </c>
      <c r="BJ159" s="14" t="s">
        <v>135</v>
      </c>
      <c r="BK159" s="230">
        <f>ROUND(I159*H159,3)</f>
        <v>0</v>
      </c>
      <c r="BL159" s="14" t="s">
        <v>195</v>
      </c>
      <c r="BM159" s="228" t="s">
        <v>386</v>
      </c>
    </row>
    <row r="160" s="2" customFormat="1" ht="24.15" customHeight="1">
      <c r="A160" s="29"/>
      <c r="B160" s="30"/>
      <c r="C160" s="218" t="s">
        <v>236</v>
      </c>
      <c r="D160" s="218" t="s">
        <v>130</v>
      </c>
      <c r="E160" s="219" t="s">
        <v>280</v>
      </c>
      <c r="F160" s="220" t="s">
        <v>281</v>
      </c>
      <c r="G160" s="221" t="s">
        <v>139</v>
      </c>
      <c r="H160" s="222">
        <v>36.784999999999997</v>
      </c>
      <c r="I160" s="222">
        <v>0</v>
      </c>
      <c r="J160" s="222">
        <f>ROUND(I160*H160,3)</f>
        <v>0</v>
      </c>
      <c r="K160" s="223"/>
      <c r="L160" s="35"/>
      <c r="M160" s="224" t="s">
        <v>1</v>
      </c>
      <c r="N160" s="225" t="s">
        <v>36</v>
      </c>
      <c r="O160" s="226">
        <v>0.30908000000000002</v>
      </c>
      <c r="P160" s="226">
        <f>O160*H160</f>
        <v>11.369507799999999</v>
      </c>
      <c r="Q160" s="226">
        <v>0.00029999999999999997</v>
      </c>
      <c r="R160" s="226">
        <f>Q160*H160</f>
        <v>0.011035499999999998</v>
      </c>
      <c r="S160" s="226">
        <v>0</v>
      </c>
      <c r="T160" s="227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28" t="s">
        <v>195</v>
      </c>
      <c r="AT160" s="228" t="s">
        <v>130</v>
      </c>
      <c r="AU160" s="228" t="s">
        <v>135</v>
      </c>
      <c r="AY160" s="14" t="s">
        <v>127</v>
      </c>
      <c r="BE160" s="229">
        <f>IF(N160="základná",J160,0)</f>
        <v>0</v>
      </c>
      <c r="BF160" s="229">
        <f>IF(N160="znížená",J160,0)</f>
        <v>0</v>
      </c>
      <c r="BG160" s="229">
        <f>IF(N160="zákl. prenesená",J160,0)</f>
        <v>0</v>
      </c>
      <c r="BH160" s="229">
        <f>IF(N160="zníž. prenesená",J160,0)</f>
        <v>0</v>
      </c>
      <c r="BI160" s="229">
        <f>IF(N160="nulová",J160,0)</f>
        <v>0</v>
      </c>
      <c r="BJ160" s="14" t="s">
        <v>135</v>
      </c>
      <c r="BK160" s="230">
        <f>ROUND(I160*H160,3)</f>
        <v>0</v>
      </c>
      <c r="BL160" s="14" t="s">
        <v>195</v>
      </c>
      <c r="BM160" s="228" t="s">
        <v>387</v>
      </c>
    </row>
    <row r="161" s="2" customFormat="1" ht="24.15" customHeight="1">
      <c r="A161" s="29"/>
      <c r="B161" s="30"/>
      <c r="C161" s="231" t="s">
        <v>240</v>
      </c>
      <c r="D161" s="231" t="s">
        <v>231</v>
      </c>
      <c r="E161" s="232" t="s">
        <v>284</v>
      </c>
      <c r="F161" s="233" t="s">
        <v>285</v>
      </c>
      <c r="G161" s="234" t="s">
        <v>139</v>
      </c>
      <c r="H161" s="235">
        <v>37.889000000000003</v>
      </c>
      <c r="I161" s="235">
        <v>0</v>
      </c>
      <c r="J161" s="235">
        <f>ROUND(I161*H161,3)</f>
        <v>0</v>
      </c>
      <c r="K161" s="236"/>
      <c r="L161" s="237"/>
      <c r="M161" s="238" t="s">
        <v>1</v>
      </c>
      <c r="N161" s="239" t="s">
        <v>36</v>
      </c>
      <c r="O161" s="226">
        <v>0</v>
      </c>
      <c r="P161" s="226">
        <f>O161*H161</f>
        <v>0</v>
      </c>
      <c r="Q161" s="226">
        <v>0.0033</v>
      </c>
      <c r="R161" s="226">
        <f>Q161*H161</f>
        <v>0.1250337</v>
      </c>
      <c r="S161" s="226">
        <v>0</v>
      </c>
      <c r="T161" s="227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8" t="s">
        <v>234</v>
      </c>
      <c r="AT161" s="228" t="s">
        <v>231</v>
      </c>
      <c r="AU161" s="228" t="s">
        <v>135</v>
      </c>
      <c r="AY161" s="14" t="s">
        <v>127</v>
      </c>
      <c r="BE161" s="229">
        <f>IF(N161="základná",J161,0)</f>
        <v>0</v>
      </c>
      <c r="BF161" s="229">
        <f>IF(N161="znížená",J161,0)</f>
        <v>0</v>
      </c>
      <c r="BG161" s="229">
        <f>IF(N161="zákl. prenesená",J161,0)</f>
        <v>0</v>
      </c>
      <c r="BH161" s="229">
        <f>IF(N161="zníž. prenesená",J161,0)</f>
        <v>0</v>
      </c>
      <c r="BI161" s="229">
        <f>IF(N161="nulová",J161,0)</f>
        <v>0</v>
      </c>
      <c r="BJ161" s="14" t="s">
        <v>135</v>
      </c>
      <c r="BK161" s="230">
        <f>ROUND(I161*H161,3)</f>
        <v>0</v>
      </c>
      <c r="BL161" s="14" t="s">
        <v>195</v>
      </c>
      <c r="BM161" s="228" t="s">
        <v>388</v>
      </c>
    </row>
    <row r="162" s="12" customFormat="1" ht="22.8" customHeight="1">
      <c r="A162" s="12"/>
      <c r="B162" s="203"/>
      <c r="C162" s="204"/>
      <c r="D162" s="205" t="s">
        <v>69</v>
      </c>
      <c r="E162" s="216" t="s">
        <v>287</v>
      </c>
      <c r="F162" s="216" t="s">
        <v>288</v>
      </c>
      <c r="G162" s="204"/>
      <c r="H162" s="204"/>
      <c r="I162" s="204"/>
      <c r="J162" s="217">
        <f>BK162</f>
        <v>0</v>
      </c>
      <c r="K162" s="204"/>
      <c r="L162" s="208"/>
      <c r="M162" s="209"/>
      <c r="N162" s="210"/>
      <c r="O162" s="210"/>
      <c r="P162" s="211">
        <f>P163</f>
        <v>1.1981456000000001</v>
      </c>
      <c r="Q162" s="210"/>
      <c r="R162" s="211">
        <f>R163</f>
        <v>0.017411027200000002</v>
      </c>
      <c r="S162" s="210"/>
      <c r="T162" s="212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135</v>
      </c>
      <c r="AT162" s="214" t="s">
        <v>69</v>
      </c>
      <c r="AU162" s="214" t="s">
        <v>78</v>
      </c>
      <c r="AY162" s="213" t="s">
        <v>127</v>
      </c>
      <c r="BK162" s="215">
        <f>BK163</f>
        <v>0</v>
      </c>
    </row>
    <row r="163" s="2" customFormat="1" ht="37.8" customHeight="1">
      <c r="A163" s="29"/>
      <c r="B163" s="30"/>
      <c r="C163" s="218" t="s">
        <v>244</v>
      </c>
      <c r="D163" s="218" t="s">
        <v>130</v>
      </c>
      <c r="E163" s="219" t="s">
        <v>290</v>
      </c>
      <c r="F163" s="220" t="s">
        <v>291</v>
      </c>
      <c r="G163" s="221" t="s">
        <v>139</v>
      </c>
      <c r="H163" s="222">
        <v>94.790000000000006</v>
      </c>
      <c r="I163" s="222">
        <v>0</v>
      </c>
      <c r="J163" s="222">
        <f>ROUND(I163*H163,3)</f>
        <v>0</v>
      </c>
      <c r="K163" s="223"/>
      <c r="L163" s="35"/>
      <c r="M163" s="224" t="s">
        <v>1</v>
      </c>
      <c r="N163" s="225" t="s">
        <v>36</v>
      </c>
      <c r="O163" s="226">
        <v>0.01264</v>
      </c>
      <c r="P163" s="226">
        <f>O163*H163</f>
        <v>1.1981456000000001</v>
      </c>
      <c r="Q163" s="226">
        <v>0.00018368</v>
      </c>
      <c r="R163" s="226">
        <f>Q163*H163</f>
        <v>0.017411027200000002</v>
      </c>
      <c r="S163" s="226">
        <v>0</v>
      </c>
      <c r="T163" s="227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228" t="s">
        <v>195</v>
      </c>
      <c r="AT163" s="228" t="s">
        <v>130</v>
      </c>
      <c r="AU163" s="228" t="s">
        <v>135</v>
      </c>
      <c r="AY163" s="14" t="s">
        <v>127</v>
      </c>
      <c r="BE163" s="229">
        <f>IF(N163="základná",J163,0)</f>
        <v>0</v>
      </c>
      <c r="BF163" s="229">
        <f>IF(N163="znížená",J163,0)</f>
        <v>0</v>
      </c>
      <c r="BG163" s="229">
        <f>IF(N163="zákl. prenesená",J163,0)</f>
        <v>0</v>
      </c>
      <c r="BH163" s="229">
        <f>IF(N163="zníž. prenesená",J163,0)</f>
        <v>0</v>
      </c>
      <c r="BI163" s="229">
        <f>IF(N163="nulová",J163,0)</f>
        <v>0</v>
      </c>
      <c r="BJ163" s="14" t="s">
        <v>135</v>
      </c>
      <c r="BK163" s="230">
        <f>ROUND(I163*H163,3)</f>
        <v>0</v>
      </c>
      <c r="BL163" s="14" t="s">
        <v>195</v>
      </c>
      <c r="BM163" s="228" t="s">
        <v>389</v>
      </c>
    </row>
    <row r="164" s="12" customFormat="1" ht="25.92" customHeight="1">
      <c r="A164" s="12"/>
      <c r="B164" s="203"/>
      <c r="C164" s="204"/>
      <c r="D164" s="205" t="s">
        <v>69</v>
      </c>
      <c r="E164" s="206" t="s">
        <v>231</v>
      </c>
      <c r="F164" s="206" t="s">
        <v>293</v>
      </c>
      <c r="G164" s="204"/>
      <c r="H164" s="204"/>
      <c r="I164" s="204"/>
      <c r="J164" s="207">
        <f>BK164</f>
        <v>0</v>
      </c>
      <c r="K164" s="204"/>
      <c r="L164" s="208"/>
      <c r="M164" s="209"/>
      <c r="N164" s="210"/>
      <c r="O164" s="210"/>
      <c r="P164" s="211">
        <f>P165</f>
        <v>4.5199999999999996</v>
      </c>
      <c r="Q164" s="210"/>
      <c r="R164" s="211">
        <f>R165</f>
        <v>0.014999999999999999</v>
      </c>
      <c r="S164" s="210"/>
      <c r="T164" s="212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141</v>
      </c>
      <c r="AT164" s="214" t="s">
        <v>69</v>
      </c>
      <c r="AU164" s="214" t="s">
        <v>70</v>
      </c>
      <c r="AY164" s="213" t="s">
        <v>127</v>
      </c>
      <c r="BK164" s="215">
        <f>BK165</f>
        <v>0</v>
      </c>
    </row>
    <row r="165" s="12" customFormat="1" ht="22.8" customHeight="1">
      <c r="A165" s="12"/>
      <c r="B165" s="203"/>
      <c r="C165" s="204"/>
      <c r="D165" s="205" t="s">
        <v>69</v>
      </c>
      <c r="E165" s="216" t="s">
        <v>294</v>
      </c>
      <c r="F165" s="216" t="s">
        <v>295</v>
      </c>
      <c r="G165" s="204"/>
      <c r="H165" s="204"/>
      <c r="I165" s="204"/>
      <c r="J165" s="217">
        <f>BK165</f>
        <v>0</v>
      </c>
      <c r="K165" s="204"/>
      <c r="L165" s="208"/>
      <c r="M165" s="209"/>
      <c r="N165" s="210"/>
      <c r="O165" s="210"/>
      <c r="P165" s="211">
        <f>SUM(P166:P168)</f>
        <v>4.5199999999999996</v>
      </c>
      <c r="Q165" s="210"/>
      <c r="R165" s="211">
        <f>SUM(R166:R168)</f>
        <v>0.014999999999999999</v>
      </c>
      <c r="S165" s="210"/>
      <c r="T165" s="212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141</v>
      </c>
      <c r="AT165" s="214" t="s">
        <v>69</v>
      </c>
      <c r="AU165" s="214" t="s">
        <v>78</v>
      </c>
      <c r="AY165" s="213" t="s">
        <v>127</v>
      </c>
      <c r="BK165" s="215">
        <f>SUM(BK166:BK168)</f>
        <v>0</v>
      </c>
    </row>
    <row r="166" s="2" customFormat="1" ht="24.15" customHeight="1">
      <c r="A166" s="29"/>
      <c r="B166" s="30"/>
      <c r="C166" s="218" t="s">
        <v>248</v>
      </c>
      <c r="D166" s="218" t="s">
        <v>130</v>
      </c>
      <c r="E166" s="219" t="s">
        <v>297</v>
      </c>
      <c r="F166" s="220" t="s">
        <v>298</v>
      </c>
      <c r="G166" s="221" t="s">
        <v>176</v>
      </c>
      <c r="H166" s="222">
        <v>6</v>
      </c>
      <c r="I166" s="222">
        <v>0</v>
      </c>
      <c r="J166" s="222">
        <f>ROUND(I166*H166,3)</f>
        <v>0</v>
      </c>
      <c r="K166" s="223"/>
      <c r="L166" s="35"/>
      <c r="M166" s="224" t="s">
        <v>1</v>
      </c>
      <c r="N166" s="225" t="s">
        <v>36</v>
      </c>
      <c r="O166" s="226">
        <v>0.69999999999999996</v>
      </c>
      <c r="P166" s="226">
        <f>O166*H166</f>
        <v>4.1999999999999993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228" t="s">
        <v>299</v>
      </c>
      <c r="AT166" s="228" t="s">
        <v>130</v>
      </c>
      <c r="AU166" s="228" t="s">
        <v>135</v>
      </c>
      <c r="AY166" s="14" t="s">
        <v>127</v>
      </c>
      <c r="BE166" s="229">
        <f>IF(N166="základná",J166,0)</f>
        <v>0</v>
      </c>
      <c r="BF166" s="229">
        <f>IF(N166="znížená",J166,0)</f>
        <v>0</v>
      </c>
      <c r="BG166" s="229">
        <f>IF(N166="zákl. prenesená",J166,0)</f>
        <v>0</v>
      </c>
      <c r="BH166" s="229">
        <f>IF(N166="zníž. prenesená",J166,0)</f>
        <v>0</v>
      </c>
      <c r="BI166" s="229">
        <f>IF(N166="nulová",J166,0)</f>
        <v>0</v>
      </c>
      <c r="BJ166" s="14" t="s">
        <v>135</v>
      </c>
      <c r="BK166" s="230">
        <f>ROUND(I166*H166,3)</f>
        <v>0</v>
      </c>
      <c r="BL166" s="14" t="s">
        <v>299</v>
      </c>
      <c r="BM166" s="228" t="s">
        <v>390</v>
      </c>
    </row>
    <row r="167" s="2" customFormat="1" ht="24.15" customHeight="1">
      <c r="A167" s="29"/>
      <c r="B167" s="30"/>
      <c r="C167" s="231" t="s">
        <v>252</v>
      </c>
      <c r="D167" s="231" t="s">
        <v>231</v>
      </c>
      <c r="E167" s="232" t="s">
        <v>302</v>
      </c>
      <c r="F167" s="233" t="s">
        <v>303</v>
      </c>
      <c r="G167" s="234" t="s">
        <v>176</v>
      </c>
      <c r="H167" s="235">
        <v>6</v>
      </c>
      <c r="I167" s="235">
        <v>0</v>
      </c>
      <c r="J167" s="235">
        <f>ROUND(I167*H167,3)</f>
        <v>0</v>
      </c>
      <c r="K167" s="236"/>
      <c r="L167" s="237"/>
      <c r="M167" s="238" t="s">
        <v>1</v>
      </c>
      <c r="N167" s="239" t="s">
        <v>36</v>
      </c>
      <c r="O167" s="226">
        <v>0</v>
      </c>
      <c r="P167" s="226">
        <f>O167*H167</f>
        <v>0</v>
      </c>
      <c r="Q167" s="226">
        <v>0.0025000000000000001</v>
      </c>
      <c r="R167" s="226">
        <f>Q167*H167</f>
        <v>0.014999999999999999</v>
      </c>
      <c r="S167" s="226">
        <v>0</v>
      </c>
      <c r="T167" s="227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28" t="s">
        <v>304</v>
      </c>
      <c r="AT167" s="228" t="s">
        <v>231</v>
      </c>
      <c r="AU167" s="228" t="s">
        <v>135</v>
      </c>
      <c r="AY167" s="14" t="s">
        <v>127</v>
      </c>
      <c r="BE167" s="229">
        <f>IF(N167="základná",J167,0)</f>
        <v>0</v>
      </c>
      <c r="BF167" s="229">
        <f>IF(N167="znížená",J167,0)</f>
        <v>0</v>
      </c>
      <c r="BG167" s="229">
        <f>IF(N167="zákl. prenesená",J167,0)</f>
        <v>0</v>
      </c>
      <c r="BH167" s="229">
        <f>IF(N167="zníž. prenesená",J167,0)</f>
        <v>0</v>
      </c>
      <c r="BI167" s="229">
        <f>IF(N167="nulová",J167,0)</f>
        <v>0</v>
      </c>
      <c r="BJ167" s="14" t="s">
        <v>135</v>
      </c>
      <c r="BK167" s="230">
        <f>ROUND(I167*H167,3)</f>
        <v>0</v>
      </c>
      <c r="BL167" s="14" t="s">
        <v>304</v>
      </c>
      <c r="BM167" s="228" t="s">
        <v>391</v>
      </c>
    </row>
    <row r="168" s="2" customFormat="1" ht="37.8" customHeight="1">
      <c r="A168" s="29"/>
      <c r="B168" s="30"/>
      <c r="C168" s="218" t="s">
        <v>256</v>
      </c>
      <c r="D168" s="218" t="s">
        <v>130</v>
      </c>
      <c r="E168" s="219" t="s">
        <v>307</v>
      </c>
      <c r="F168" s="220" t="s">
        <v>392</v>
      </c>
      <c r="G168" s="221" t="s">
        <v>133</v>
      </c>
      <c r="H168" s="222">
        <v>1</v>
      </c>
      <c r="I168" s="222">
        <v>0</v>
      </c>
      <c r="J168" s="222">
        <f>ROUND(I168*H168,3)</f>
        <v>0</v>
      </c>
      <c r="K168" s="223"/>
      <c r="L168" s="35"/>
      <c r="M168" s="224" t="s">
        <v>1</v>
      </c>
      <c r="N168" s="225" t="s">
        <v>36</v>
      </c>
      <c r="O168" s="226">
        <v>0.32000000000000001</v>
      </c>
      <c r="P168" s="226">
        <f>O168*H168</f>
        <v>0.32000000000000001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8" t="s">
        <v>299</v>
      </c>
      <c r="AT168" s="228" t="s">
        <v>130</v>
      </c>
      <c r="AU168" s="228" t="s">
        <v>135</v>
      </c>
      <c r="AY168" s="14" t="s">
        <v>127</v>
      </c>
      <c r="BE168" s="229">
        <f>IF(N168="základná",J168,0)</f>
        <v>0</v>
      </c>
      <c r="BF168" s="229">
        <f>IF(N168="znížená",J168,0)</f>
        <v>0</v>
      </c>
      <c r="BG168" s="229">
        <f>IF(N168="zákl. prenesená",J168,0)</f>
        <v>0</v>
      </c>
      <c r="BH168" s="229">
        <f>IF(N168="zníž. prenesená",J168,0)</f>
        <v>0</v>
      </c>
      <c r="BI168" s="229">
        <f>IF(N168="nulová",J168,0)</f>
        <v>0</v>
      </c>
      <c r="BJ168" s="14" t="s">
        <v>135</v>
      </c>
      <c r="BK168" s="230">
        <f>ROUND(I168*H168,3)</f>
        <v>0</v>
      </c>
      <c r="BL168" s="14" t="s">
        <v>299</v>
      </c>
      <c r="BM168" s="228" t="s">
        <v>393</v>
      </c>
    </row>
    <row r="169" s="12" customFormat="1" ht="25.92" customHeight="1">
      <c r="A169" s="12"/>
      <c r="B169" s="203"/>
      <c r="C169" s="204"/>
      <c r="D169" s="205" t="s">
        <v>69</v>
      </c>
      <c r="E169" s="206" t="s">
        <v>310</v>
      </c>
      <c r="F169" s="206" t="s">
        <v>311</v>
      </c>
      <c r="G169" s="204"/>
      <c r="H169" s="204"/>
      <c r="I169" s="204"/>
      <c r="J169" s="207">
        <f>BK169</f>
        <v>0</v>
      </c>
      <c r="K169" s="204"/>
      <c r="L169" s="208"/>
      <c r="M169" s="209"/>
      <c r="N169" s="210"/>
      <c r="O169" s="210"/>
      <c r="P169" s="211">
        <f>SUM(P170:P171)</f>
        <v>15.964</v>
      </c>
      <c r="Q169" s="210"/>
      <c r="R169" s="211">
        <f>SUM(R170:R171)</f>
        <v>0</v>
      </c>
      <c r="S169" s="210"/>
      <c r="T169" s="212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134</v>
      </c>
      <c r="AT169" s="214" t="s">
        <v>69</v>
      </c>
      <c r="AU169" s="214" t="s">
        <v>70</v>
      </c>
      <c r="AY169" s="213" t="s">
        <v>127</v>
      </c>
      <c r="BK169" s="215">
        <f>SUM(BK170:BK171)</f>
        <v>0</v>
      </c>
    </row>
    <row r="170" s="2" customFormat="1" ht="16.5" customHeight="1">
      <c r="A170" s="29"/>
      <c r="B170" s="30"/>
      <c r="C170" s="218" t="s">
        <v>260</v>
      </c>
      <c r="D170" s="218" t="s">
        <v>130</v>
      </c>
      <c r="E170" s="219" t="s">
        <v>313</v>
      </c>
      <c r="F170" s="220" t="s">
        <v>394</v>
      </c>
      <c r="G170" s="221" t="s">
        <v>315</v>
      </c>
      <c r="H170" s="222">
        <v>4</v>
      </c>
      <c r="I170" s="222">
        <v>0</v>
      </c>
      <c r="J170" s="222">
        <f>ROUND(I170*H170,3)</f>
        <v>0</v>
      </c>
      <c r="K170" s="223"/>
      <c r="L170" s="35"/>
      <c r="M170" s="224" t="s">
        <v>1</v>
      </c>
      <c r="N170" s="225" t="s">
        <v>36</v>
      </c>
      <c r="O170" s="226">
        <v>3.0150000000000001</v>
      </c>
      <c r="P170" s="226">
        <f>O170*H170</f>
        <v>12.060000000000001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228" t="s">
        <v>195</v>
      </c>
      <c r="AT170" s="228" t="s">
        <v>130</v>
      </c>
      <c r="AU170" s="228" t="s">
        <v>78</v>
      </c>
      <c r="AY170" s="14" t="s">
        <v>127</v>
      </c>
      <c r="BE170" s="229">
        <f>IF(N170="základná",J170,0)</f>
        <v>0</v>
      </c>
      <c r="BF170" s="229">
        <f>IF(N170="znížená",J170,0)</f>
        <v>0</v>
      </c>
      <c r="BG170" s="229">
        <f>IF(N170="zákl. prenesená",J170,0)</f>
        <v>0</v>
      </c>
      <c r="BH170" s="229">
        <f>IF(N170="zníž. prenesená",J170,0)</f>
        <v>0</v>
      </c>
      <c r="BI170" s="229">
        <f>IF(N170="nulová",J170,0)</f>
        <v>0</v>
      </c>
      <c r="BJ170" s="14" t="s">
        <v>135</v>
      </c>
      <c r="BK170" s="230">
        <f>ROUND(I170*H170,3)</f>
        <v>0</v>
      </c>
      <c r="BL170" s="14" t="s">
        <v>195</v>
      </c>
      <c r="BM170" s="228" t="s">
        <v>395</v>
      </c>
    </row>
    <row r="171" s="2" customFormat="1" ht="16.5" customHeight="1">
      <c r="A171" s="29"/>
      <c r="B171" s="30"/>
      <c r="C171" s="218" t="s">
        <v>266</v>
      </c>
      <c r="D171" s="218" t="s">
        <v>130</v>
      </c>
      <c r="E171" s="219" t="s">
        <v>318</v>
      </c>
      <c r="F171" s="220" t="s">
        <v>319</v>
      </c>
      <c r="G171" s="221" t="s">
        <v>315</v>
      </c>
      <c r="H171" s="222">
        <v>2</v>
      </c>
      <c r="I171" s="222">
        <v>0</v>
      </c>
      <c r="J171" s="222">
        <f>ROUND(I171*H171,3)</f>
        <v>0</v>
      </c>
      <c r="K171" s="223"/>
      <c r="L171" s="35"/>
      <c r="M171" s="240" t="s">
        <v>1</v>
      </c>
      <c r="N171" s="241" t="s">
        <v>36</v>
      </c>
      <c r="O171" s="242">
        <v>1.952</v>
      </c>
      <c r="P171" s="242">
        <f>O171*H171</f>
        <v>3.9039999999999999</v>
      </c>
      <c r="Q171" s="242">
        <v>0</v>
      </c>
      <c r="R171" s="242">
        <f>Q171*H171</f>
        <v>0</v>
      </c>
      <c r="S171" s="242">
        <v>0</v>
      </c>
      <c r="T171" s="24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8" t="s">
        <v>195</v>
      </c>
      <c r="AT171" s="228" t="s">
        <v>130</v>
      </c>
      <c r="AU171" s="228" t="s">
        <v>78</v>
      </c>
      <c r="AY171" s="14" t="s">
        <v>127</v>
      </c>
      <c r="BE171" s="229">
        <f>IF(N171="základná",J171,0)</f>
        <v>0</v>
      </c>
      <c r="BF171" s="229">
        <f>IF(N171="znížená",J171,0)</f>
        <v>0</v>
      </c>
      <c r="BG171" s="229">
        <f>IF(N171="zákl. prenesená",J171,0)</f>
        <v>0</v>
      </c>
      <c r="BH171" s="229">
        <f>IF(N171="zníž. prenesená",J171,0)</f>
        <v>0</v>
      </c>
      <c r="BI171" s="229">
        <f>IF(N171="nulová",J171,0)</f>
        <v>0</v>
      </c>
      <c r="BJ171" s="14" t="s">
        <v>135</v>
      </c>
      <c r="BK171" s="230">
        <f>ROUND(I171*H171,3)</f>
        <v>0</v>
      </c>
      <c r="BL171" s="14" t="s">
        <v>195</v>
      </c>
      <c r="BM171" s="228" t="s">
        <v>396</v>
      </c>
    </row>
    <row r="172" s="2" customFormat="1" ht="6.96" customHeight="1">
      <c r="A172" s="29"/>
      <c r="B172" s="62"/>
      <c r="C172" s="63"/>
      <c r="D172" s="63"/>
      <c r="E172" s="63"/>
      <c r="F172" s="63"/>
      <c r="G172" s="63"/>
      <c r="H172" s="63"/>
      <c r="I172" s="63"/>
      <c r="J172" s="63"/>
      <c r="K172" s="63"/>
      <c r="L172" s="35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sheetProtection sheet="1" autoFilter="0" formatColumns="0" formatRows="0" objects="1" scenarios="1" spinCount="100000" saltValue="BKy5QdVmepWiXofA2ZvxT91e44NGgbiaNRpUtxUEd9l2S2X8O5nMQ3xgFbIxwqz9Q+6yimuDW9jUuHcMrtMTng==" hashValue="iPGJym68tk+g91bCptT+qJEAlHvFoVEchNrXMGPpJj5F2bG0itTbt5cbRex6YDAcKlLL22hbzLlGvZPi+jKldw==" algorithmName="SHA-512" password="CC35"/>
  <autoFilter ref="C127:K171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70</v>
      </c>
    </row>
    <row r="4" s="1" customFormat="1" ht="24.96" customHeight="1">
      <c r="B4" s="17"/>
      <c r="D4" s="134" t="s">
        <v>92</v>
      </c>
      <c r="L4" s="17"/>
      <c r="M4" s="135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6" t="s">
        <v>12</v>
      </c>
      <c r="L6" s="17"/>
    </row>
    <row r="7" s="1" customFormat="1" ht="16.5" customHeight="1">
      <c r="B7" s="17"/>
      <c r="E7" s="137" t="str">
        <f>'Rekapitulácia stavby'!K6</f>
        <v>Rekonštrukcia kancelárskych a spoločných priestorov SBD III Košice</v>
      </c>
      <c r="F7" s="136"/>
      <c r="G7" s="136"/>
      <c r="H7" s="136"/>
      <c r="L7" s="17"/>
    </row>
    <row r="8" s="2" customFormat="1" ht="12" customHeight="1">
      <c r="A8" s="29"/>
      <c r="B8" s="35"/>
      <c r="C8" s="29"/>
      <c r="D8" s="136" t="s">
        <v>93</v>
      </c>
      <c r="E8" s="29"/>
      <c r="F8" s="29"/>
      <c r="G8" s="29"/>
      <c r="H8" s="29"/>
      <c r="I8" s="29"/>
      <c r="J8" s="29"/>
      <c r="K8" s="29"/>
      <c r="L8" s="5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30" customHeight="1">
      <c r="A9" s="29"/>
      <c r="B9" s="35"/>
      <c r="C9" s="29"/>
      <c r="D9" s="29"/>
      <c r="E9" s="138" t="s">
        <v>397</v>
      </c>
      <c r="F9" s="29"/>
      <c r="G9" s="29"/>
      <c r="H9" s="29"/>
      <c r="I9" s="29"/>
      <c r="J9" s="29"/>
      <c r="K9" s="29"/>
      <c r="L9" s="5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6" t="s">
        <v>14</v>
      </c>
      <c r="E11" s="29"/>
      <c r="F11" s="139" t="s">
        <v>1</v>
      </c>
      <c r="G11" s="29"/>
      <c r="H11" s="29"/>
      <c r="I11" s="136" t="s">
        <v>15</v>
      </c>
      <c r="J11" s="139" t="s">
        <v>1</v>
      </c>
      <c r="K11" s="29"/>
      <c r="L11" s="5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6" t="s">
        <v>16</v>
      </c>
      <c r="E12" s="29"/>
      <c r="F12" s="139" t="s">
        <v>17</v>
      </c>
      <c r="G12" s="29"/>
      <c r="H12" s="29"/>
      <c r="I12" s="136" t="s">
        <v>18</v>
      </c>
      <c r="J12" s="140" t="str">
        <f>'Rekapitulácia stavby'!AN8</f>
        <v>8. 10. 2024</v>
      </c>
      <c r="K12" s="29"/>
      <c r="L12" s="5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6" t="s">
        <v>20</v>
      </c>
      <c r="E14" s="29"/>
      <c r="F14" s="29"/>
      <c r="G14" s="29"/>
      <c r="H14" s="29"/>
      <c r="I14" s="136" t="s">
        <v>21</v>
      </c>
      <c r="J14" s="139" t="s">
        <v>1</v>
      </c>
      <c r="K14" s="29"/>
      <c r="L14" s="5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9" t="s">
        <v>22</v>
      </c>
      <c r="F15" s="29"/>
      <c r="G15" s="29"/>
      <c r="H15" s="29"/>
      <c r="I15" s="136" t="s">
        <v>23</v>
      </c>
      <c r="J15" s="139" t="s">
        <v>1</v>
      </c>
      <c r="K15" s="29"/>
      <c r="L15" s="5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6" t="s">
        <v>24</v>
      </c>
      <c r="E17" s="29"/>
      <c r="F17" s="29"/>
      <c r="G17" s="29"/>
      <c r="H17" s="29"/>
      <c r="I17" s="136" t="s">
        <v>21</v>
      </c>
      <c r="J17" s="139" t="str">
        <f>'Rekapitulácia stavby'!AN13</f>
        <v/>
      </c>
      <c r="K17" s="29"/>
      <c r="L17" s="5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9" t="str">
        <f>'Rekapitulácia stavby'!E14</f>
        <v xml:space="preserve"> </v>
      </c>
      <c r="F18" s="139"/>
      <c r="G18" s="139"/>
      <c r="H18" s="139"/>
      <c r="I18" s="136" t="s">
        <v>23</v>
      </c>
      <c r="J18" s="139" t="str">
        <f>'Rekapitulácia stavby'!AN14</f>
        <v/>
      </c>
      <c r="K18" s="29"/>
      <c r="L18" s="5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6" t="s">
        <v>25</v>
      </c>
      <c r="E20" s="29"/>
      <c r="F20" s="29"/>
      <c r="G20" s="29"/>
      <c r="H20" s="29"/>
      <c r="I20" s="136" t="s">
        <v>21</v>
      </c>
      <c r="J20" s="139" t="str">
        <f>IF('Rekapitulácia stavby'!AN16="","",'Rekapitulácia stavby'!AN16)</f>
        <v/>
      </c>
      <c r="K20" s="29"/>
      <c r="L20" s="5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9" t="str">
        <f>IF('Rekapitulácia stavby'!E17="","",'Rekapitulácia stavby'!E17)</f>
        <v xml:space="preserve"> </v>
      </c>
      <c r="F21" s="29"/>
      <c r="G21" s="29"/>
      <c r="H21" s="29"/>
      <c r="I21" s="136" t="s">
        <v>23</v>
      </c>
      <c r="J21" s="139" t="str">
        <f>IF('Rekapitulácia stavby'!AN17="","",'Rekapitulácia stavby'!AN17)</f>
        <v/>
      </c>
      <c r="K21" s="29"/>
      <c r="L21" s="5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6" t="s">
        <v>28</v>
      </c>
      <c r="E23" s="29"/>
      <c r="F23" s="29"/>
      <c r="G23" s="29"/>
      <c r="H23" s="29"/>
      <c r="I23" s="136" t="s">
        <v>21</v>
      </c>
      <c r="J23" s="139" t="str">
        <f>IF('Rekapitulácia stavby'!AN19="","",'Rekapitulácia stavby'!AN19)</f>
        <v/>
      </c>
      <c r="K23" s="29"/>
      <c r="L23" s="5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9" t="str">
        <f>IF('Rekapitulácia stavby'!E20="","",'Rekapitulácia stavby'!E20)</f>
        <v xml:space="preserve"> </v>
      </c>
      <c r="F24" s="29"/>
      <c r="G24" s="29"/>
      <c r="H24" s="29"/>
      <c r="I24" s="136" t="s">
        <v>23</v>
      </c>
      <c r="J24" s="139" t="str">
        <f>IF('Rekapitulácia stavby'!AN20="","",'Rekapitulácia stavby'!AN20)</f>
        <v/>
      </c>
      <c r="K24" s="29"/>
      <c r="L24" s="5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6" t="s">
        <v>29</v>
      </c>
      <c r="E26" s="29"/>
      <c r="F26" s="29"/>
      <c r="G26" s="29"/>
      <c r="H26" s="29"/>
      <c r="I26" s="29"/>
      <c r="J26" s="29"/>
      <c r="K26" s="29"/>
      <c r="L26" s="5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45"/>
      <c r="E29" s="145"/>
      <c r="F29" s="145"/>
      <c r="G29" s="145"/>
      <c r="H29" s="145"/>
      <c r="I29" s="145"/>
      <c r="J29" s="145"/>
      <c r="K29" s="145"/>
      <c r="L29" s="5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25.44" customHeight="1">
      <c r="A30" s="29"/>
      <c r="B30" s="35"/>
      <c r="C30" s="29"/>
      <c r="D30" s="146" t="s">
        <v>30</v>
      </c>
      <c r="E30" s="29"/>
      <c r="F30" s="29"/>
      <c r="G30" s="29"/>
      <c r="H30" s="29"/>
      <c r="I30" s="29"/>
      <c r="J30" s="147">
        <f>ROUND(J128, 2)</f>
        <v>0</v>
      </c>
      <c r="K30" s="29"/>
      <c r="L30" s="5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6.96" customHeight="1">
      <c r="A31" s="29"/>
      <c r="B31" s="35"/>
      <c r="C31" s="29"/>
      <c r="D31" s="145"/>
      <c r="E31" s="145"/>
      <c r="F31" s="145"/>
      <c r="G31" s="145"/>
      <c r="H31" s="145"/>
      <c r="I31" s="145"/>
      <c r="J31" s="145"/>
      <c r="K31" s="145"/>
      <c r="L31" s="5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29"/>
      <c r="F32" s="148" t="s">
        <v>32</v>
      </c>
      <c r="G32" s="29"/>
      <c r="H32" s="29"/>
      <c r="I32" s="148" t="s">
        <v>31</v>
      </c>
      <c r="J32" s="148" t="s">
        <v>33</v>
      </c>
      <c r="K32" s="29"/>
      <c r="L32" s="5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14.4" customHeight="1">
      <c r="A33" s="29"/>
      <c r="B33" s="35"/>
      <c r="C33" s="29"/>
      <c r="D33" s="149" t="s">
        <v>34</v>
      </c>
      <c r="E33" s="150" t="s">
        <v>35</v>
      </c>
      <c r="F33" s="151">
        <f>ROUND((SUM(BE128:BE171)),  2)</f>
        <v>0</v>
      </c>
      <c r="G33" s="152"/>
      <c r="H33" s="152"/>
      <c r="I33" s="153">
        <v>0.20000000000000001</v>
      </c>
      <c r="J33" s="151">
        <f>ROUND(((SUM(BE128:BE171))*I33),  2)</f>
        <v>0</v>
      </c>
      <c r="K33" s="29"/>
      <c r="L33" s="5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150" t="s">
        <v>36</v>
      </c>
      <c r="F34" s="151">
        <f>ROUND((SUM(BF128:BF171)),  2)</f>
        <v>0</v>
      </c>
      <c r="G34" s="152"/>
      <c r="H34" s="152"/>
      <c r="I34" s="153">
        <v>0.20000000000000001</v>
      </c>
      <c r="J34" s="151">
        <f>ROUND(((SUM(BF128:BF171))*I34),  2)</f>
        <v>0</v>
      </c>
      <c r="K34" s="29"/>
      <c r="L34" s="5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36" t="s">
        <v>37</v>
      </c>
      <c r="F35" s="154">
        <f>ROUND((SUM(BG128:BG171)),  2)</f>
        <v>0</v>
      </c>
      <c r="G35" s="29"/>
      <c r="H35" s="29"/>
      <c r="I35" s="155">
        <v>0.20000000000000001</v>
      </c>
      <c r="J35" s="154">
        <f>0</f>
        <v>0</v>
      </c>
      <c r="K35" s="29"/>
      <c r="L35" s="5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hidden="1" s="2" customFormat="1" ht="14.4" customHeight="1">
      <c r="A36" s="29"/>
      <c r="B36" s="35"/>
      <c r="C36" s="29"/>
      <c r="D36" s="29"/>
      <c r="E36" s="136" t="s">
        <v>38</v>
      </c>
      <c r="F36" s="154">
        <f>ROUND((SUM(BH128:BH171)),  2)</f>
        <v>0</v>
      </c>
      <c r="G36" s="29"/>
      <c r="H36" s="29"/>
      <c r="I36" s="155">
        <v>0.20000000000000001</v>
      </c>
      <c r="J36" s="154">
        <f>0</f>
        <v>0</v>
      </c>
      <c r="K36" s="29"/>
      <c r="L36" s="5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50" t="s">
        <v>39</v>
      </c>
      <c r="F37" s="151">
        <f>ROUND((SUM(BI128:BI171)),  2)</f>
        <v>0</v>
      </c>
      <c r="G37" s="152"/>
      <c r="H37" s="152"/>
      <c r="I37" s="153">
        <v>0</v>
      </c>
      <c r="J37" s="151">
        <f>0</f>
        <v>0</v>
      </c>
      <c r="K37" s="29"/>
      <c r="L37" s="5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6.96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2" customFormat="1" ht="25.44" customHeight="1">
      <c r="A39" s="29"/>
      <c r="B39" s="35"/>
      <c r="C39" s="156"/>
      <c r="D39" s="157" t="s">
        <v>40</v>
      </c>
      <c r="E39" s="158"/>
      <c r="F39" s="158"/>
      <c r="G39" s="159" t="s">
        <v>41</v>
      </c>
      <c r="H39" s="160" t="s">
        <v>42</v>
      </c>
      <c r="I39" s="158"/>
      <c r="J39" s="161">
        <f>SUM(J30:J37)</f>
        <v>0</v>
      </c>
      <c r="K39" s="162"/>
      <c r="L39" s="5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14.4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9"/>
      <c r="D50" s="163" t="s">
        <v>43</v>
      </c>
      <c r="E50" s="164"/>
      <c r="F50" s="164"/>
      <c r="G50" s="163" t="s">
        <v>44</v>
      </c>
      <c r="H50" s="164"/>
      <c r="I50" s="164"/>
      <c r="J50" s="164"/>
      <c r="K50" s="164"/>
      <c r="L50" s="59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65" t="s">
        <v>45</v>
      </c>
      <c r="E61" s="166"/>
      <c r="F61" s="167" t="s">
        <v>46</v>
      </c>
      <c r="G61" s="165" t="s">
        <v>45</v>
      </c>
      <c r="H61" s="166"/>
      <c r="I61" s="166"/>
      <c r="J61" s="168" t="s">
        <v>46</v>
      </c>
      <c r="K61" s="166"/>
      <c r="L61" s="5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63" t="s">
        <v>47</v>
      </c>
      <c r="E65" s="169"/>
      <c r="F65" s="169"/>
      <c r="G65" s="163" t="s">
        <v>48</v>
      </c>
      <c r="H65" s="169"/>
      <c r="I65" s="169"/>
      <c r="J65" s="169"/>
      <c r="K65" s="169"/>
      <c r="L65" s="5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65" t="s">
        <v>45</v>
      </c>
      <c r="E76" s="166"/>
      <c r="F76" s="167" t="s">
        <v>46</v>
      </c>
      <c r="G76" s="165" t="s">
        <v>45</v>
      </c>
      <c r="H76" s="166"/>
      <c r="I76" s="166"/>
      <c r="J76" s="168" t="s">
        <v>46</v>
      </c>
      <c r="K76" s="166"/>
      <c r="L76" s="5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5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hidden="1" s="2" customFormat="1" ht="6.96" customHeight="1">
      <c r="A81" s="2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5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hidden="1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hidden="1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hidden="1" s="2" customFormat="1" ht="12" customHeight="1">
      <c r="A84" s="29"/>
      <c r="B84" s="30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5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hidden="1" s="2" customFormat="1" ht="16.5" customHeight="1">
      <c r="A85" s="29"/>
      <c r="B85" s="30"/>
      <c r="C85" s="31"/>
      <c r="D85" s="31"/>
      <c r="E85" s="174" t="str">
        <f>E7</f>
        <v>Rekonštrukcia kancelárskych a spoločných priestorov SBD III Košice</v>
      </c>
      <c r="F85" s="26"/>
      <c r="G85" s="26"/>
      <c r="H85" s="26"/>
      <c r="I85" s="31"/>
      <c r="J85" s="31"/>
      <c r="K85" s="31"/>
      <c r="L85" s="5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hidden="1" s="2" customFormat="1" ht="12" customHeight="1">
      <c r="A86" s="29"/>
      <c r="B86" s="30"/>
      <c r="C86" s="26" t="s">
        <v>93</v>
      </c>
      <c r="D86" s="31"/>
      <c r="E86" s="31"/>
      <c r="F86" s="31"/>
      <c r="G86" s="31"/>
      <c r="H86" s="31"/>
      <c r="I86" s="31"/>
      <c r="J86" s="31"/>
      <c r="K86" s="31"/>
      <c r="L86" s="5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hidden="1" s="2" customFormat="1" ht="30" customHeight="1">
      <c r="A87" s="29"/>
      <c r="B87" s="30"/>
      <c r="C87" s="31"/>
      <c r="D87" s="31"/>
      <c r="E87" s="72" t="str">
        <f>E9</f>
        <v>8-10-2024/2b - Rekonštrukcia kancelárskych priestorov SBD III Košice - časť kacelária č. 28 1.NP</v>
      </c>
      <c r="F87" s="31"/>
      <c r="G87" s="31"/>
      <c r="H87" s="31"/>
      <c r="I87" s="31"/>
      <c r="J87" s="31"/>
      <c r="K87" s="31"/>
      <c r="L87" s="5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hidden="1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hidden="1" s="2" customFormat="1" ht="12" customHeight="1">
      <c r="A89" s="29"/>
      <c r="B89" s="30"/>
      <c r="C89" s="26" t="s">
        <v>16</v>
      </c>
      <c r="D89" s="31"/>
      <c r="E89" s="31"/>
      <c r="F89" s="23" t="str">
        <f>F12</f>
        <v xml:space="preserve"> </v>
      </c>
      <c r="G89" s="31"/>
      <c r="H89" s="31"/>
      <c r="I89" s="26" t="s">
        <v>18</v>
      </c>
      <c r="J89" s="75" t="str">
        <f>IF(J12="","",J12)</f>
        <v>8. 10. 2024</v>
      </c>
      <c r="K89" s="31"/>
      <c r="L89" s="5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hidden="1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hidden="1" s="2" customFormat="1" ht="15.15" customHeight="1">
      <c r="A91" s="29"/>
      <c r="B91" s="30"/>
      <c r="C91" s="26" t="s">
        <v>20</v>
      </c>
      <c r="D91" s="31"/>
      <c r="E91" s="31"/>
      <c r="F91" s="23" t="str">
        <f>E15</f>
        <v>SBD III Košice</v>
      </c>
      <c r="G91" s="31"/>
      <c r="H91" s="31"/>
      <c r="I91" s="26" t="s">
        <v>25</v>
      </c>
      <c r="J91" s="27" t="str">
        <f>E21</f>
        <v xml:space="preserve"> </v>
      </c>
      <c r="K91" s="31"/>
      <c r="L91" s="5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hidden="1" s="2" customFormat="1" ht="15.15" customHeight="1">
      <c r="A92" s="29"/>
      <c r="B92" s="30"/>
      <c r="C92" s="26" t="s">
        <v>24</v>
      </c>
      <c r="D92" s="31"/>
      <c r="E92" s="31"/>
      <c r="F92" s="23" t="str">
        <f>IF(E18="","",E18)</f>
        <v xml:space="preserve"> </v>
      </c>
      <c r="G92" s="31"/>
      <c r="H92" s="31"/>
      <c r="I92" s="26" t="s">
        <v>28</v>
      </c>
      <c r="J92" s="27" t="str">
        <f>E24</f>
        <v xml:space="preserve"> </v>
      </c>
      <c r="K92" s="31"/>
      <c r="L92" s="5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hidden="1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hidden="1" s="2" customFormat="1" ht="29.28" customHeight="1">
      <c r="A94" s="29"/>
      <c r="B94" s="30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5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hidden="1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hidden="1" s="2" customFormat="1" ht="22.8" customHeight="1">
      <c r="A96" s="29"/>
      <c r="B96" s="30"/>
      <c r="C96" s="178" t="s">
        <v>98</v>
      </c>
      <c r="D96" s="31"/>
      <c r="E96" s="31"/>
      <c r="F96" s="31"/>
      <c r="G96" s="31"/>
      <c r="H96" s="31"/>
      <c r="I96" s="31"/>
      <c r="J96" s="106">
        <f>J128</f>
        <v>0</v>
      </c>
      <c r="K96" s="31"/>
      <c r="L96" s="5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hidden="1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J149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9"/>
      <c r="C101" s="180"/>
      <c r="D101" s="181" t="s">
        <v>104</v>
      </c>
      <c r="E101" s="182"/>
      <c r="F101" s="182"/>
      <c r="G101" s="182"/>
      <c r="H101" s="182"/>
      <c r="I101" s="182"/>
      <c r="J101" s="183">
        <f>J151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5"/>
      <c r="C102" s="186"/>
      <c r="D102" s="187" t="s">
        <v>105</v>
      </c>
      <c r="E102" s="188"/>
      <c r="F102" s="188"/>
      <c r="G102" s="188"/>
      <c r="H102" s="188"/>
      <c r="I102" s="188"/>
      <c r="J102" s="189">
        <f>J152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107</v>
      </c>
      <c r="E103" s="188"/>
      <c r="F103" s="188"/>
      <c r="G103" s="188"/>
      <c r="H103" s="188"/>
      <c r="I103" s="188"/>
      <c r="J103" s="189">
        <f>J155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108</v>
      </c>
      <c r="E104" s="188"/>
      <c r="F104" s="188"/>
      <c r="G104" s="188"/>
      <c r="H104" s="188"/>
      <c r="I104" s="188"/>
      <c r="J104" s="189">
        <f>J158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109</v>
      </c>
      <c r="E105" s="188"/>
      <c r="F105" s="188"/>
      <c r="G105" s="188"/>
      <c r="H105" s="188"/>
      <c r="I105" s="188"/>
      <c r="J105" s="189">
        <f>J162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9"/>
      <c r="C106" s="180"/>
      <c r="D106" s="181" t="s">
        <v>110</v>
      </c>
      <c r="E106" s="182"/>
      <c r="F106" s="182"/>
      <c r="G106" s="182"/>
      <c r="H106" s="182"/>
      <c r="I106" s="182"/>
      <c r="J106" s="183">
        <f>J164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5"/>
      <c r="C107" s="186"/>
      <c r="D107" s="187" t="s">
        <v>111</v>
      </c>
      <c r="E107" s="188"/>
      <c r="F107" s="188"/>
      <c r="G107" s="188"/>
      <c r="H107" s="188"/>
      <c r="I107" s="188"/>
      <c r="J107" s="189">
        <f>J165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79"/>
      <c r="C108" s="180"/>
      <c r="D108" s="181" t="s">
        <v>112</v>
      </c>
      <c r="E108" s="182"/>
      <c r="F108" s="182"/>
      <c r="G108" s="182"/>
      <c r="H108" s="182"/>
      <c r="I108" s="182"/>
      <c r="J108" s="183">
        <f>J169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29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5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hidden="1" s="2" customFormat="1" ht="6.96" customHeight="1">
      <c r="A110" s="29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hidden="1"/>
    <row r="112" hidden="1"/>
    <row r="113" hidden="1"/>
    <row r="114" s="2" customFormat="1" ht="6.96" customHeight="1">
      <c r="A114" s="29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5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2" customFormat="1" ht="24.96" customHeight="1">
      <c r="A115" s="29"/>
      <c r="B115" s="30"/>
      <c r="C115" s="20" t="s">
        <v>113</v>
      </c>
      <c r="D115" s="31"/>
      <c r="E115" s="31"/>
      <c r="F115" s="31"/>
      <c r="G115" s="31"/>
      <c r="H115" s="31"/>
      <c r="I115" s="31"/>
      <c r="J115" s="31"/>
      <c r="K115" s="31"/>
      <c r="L115" s="5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6.96" customHeight="1">
      <c r="A116" s="29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5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12" customHeight="1">
      <c r="A117" s="29"/>
      <c r="B117" s="30"/>
      <c r="C117" s="26" t="s">
        <v>12</v>
      </c>
      <c r="D117" s="31"/>
      <c r="E117" s="31"/>
      <c r="F117" s="31"/>
      <c r="G117" s="31"/>
      <c r="H117" s="31"/>
      <c r="I117" s="31"/>
      <c r="J117" s="31"/>
      <c r="K117" s="31"/>
      <c r="L117" s="5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16.5" customHeight="1">
      <c r="A118" s="29"/>
      <c r="B118" s="30"/>
      <c r="C118" s="31"/>
      <c r="D118" s="31"/>
      <c r="E118" s="174" t="str">
        <f>E7</f>
        <v>Rekonštrukcia kancelárskych a spoločných priestorov SBD III Košice</v>
      </c>
      <c r="F118" s="26"/>
      <c r="G118" s="26"/>
      <c r="H118" s="26"/>
      <c r="I118" s="31"/>
      <c r="J118" s="31"/>
      <c r="K118" s="31"/>
      <c r="L118" s="5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12" customHeight="1">
      <c r="A119" s="29"/>
      <c r="B119" s="30"/>
      <c r="C119" s="26" t="s">
        <v>93</v>
      </c>
      <c r="D119" s="31"/>
      <c r="E119" s="31"/>
      <c r="F119" s="31"/>
      <c r="G119" s="31"/>
      <c r="H119" s="31"/>
      <c r="I119" s="31"/>
      <c r="J119" s="31"/>
      <c r="K119" s="31"/>
      <c r="L119" s="5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30" customHeight="1">
      <c r="A120" s="29"/>
      <c r="B120" s="30"/>
      <c r="C120" s="31"/>
      <c r="D120" s="31"/>
      <c r="E120" s="72" t="str">
        <f>E9</f>
        <v>8-10-2024/2b - Rekonštrukcia kancelárskych priestorov SBD III Košice - časť kacelária č. 28 1.NP</v>
      </c>
      <c r="F120" s="31"/>
      <c r="G120" s="31"/>
      <c r="H120" s="31"/>
      <c r="I120" s="31"/>
      <c r="J120" s="31"/>
      <c r="K120" s="31"/>
      <c r="L120" s="5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6.96" customHeight="1">
      <c r="A121" s="29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5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12" customHeight="1">
      <c r="A122" s="29"/>
      <c r="B122" s="30"/>
      <c r="C122" s="26" t="s">
        <v>16</v>
      </c>
      <c r="D122" s="31"/>
      <c r="E122" s="31"/>
      <c r="F122" s="23" t="str">
        <f>F12</f>
        <v xml:space="preserve"> </v>
      </c>
      <c r="G122" s="31"/>
      <c r="H122" s="31"/>
      <c r="I122" s="26" t="s">
        <v>18</v>
      </c>
      <c r="J122" s="75" t="str">
        <f>IF(J12="","",J12)</f>
        <v>8. 10. 2024</v>
      </c>
      <c r="K122" s="31"/>
      <c r="L122" s="5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6.96" customHeight="1">
      <c r="A123" s="29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5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2" customFormat="1" ht="15.15" customHeight="1">
      <c r="A124" s="29"/>
      <c r="B124" s="30"/>
      <c r="C124" s="26" t="s">
        <v>20</v>
      </c>
      <c r="D124" s="31"/>
      <c r="E124" s="31"/>
      <c r="F124" s="23" t="str">
        <f>E15</f>
        <v>SBD III Košice</v>
      </c>
      <c r="G124" s="31"/>
      <c r="H124" s="31"/>
      <c r="I124" s="26" t="s">
        <v>25</v>
      </c>
      <c r="J124" s="27" t="str">
        <f>E21</f>
        <v xml:space="preserve"> </v>
      </c>
      <c r="K124" s="31"/>
      <c r="L124" s="5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="2" customFormat="1" ht="15.15" customHeight="1">
      <c r="A125" s="29"/>
      <c r="B125" s="30"/>
      <c r="C125" s="26" t="s">
        <v>24</v>
      </c>
      <c r="D125" s="31"/>
      <c r="E125" s="31"/>
      <c r="F125" s="23" t="str">
        <f>IF(E18="","",E18)</f>
        <v xml:space="preserve"> </v>
      </c>
      <c r="G125" s="31"/>
      <c r="H125" s="31"/>
      <c r="I125" s="26" t="s">
        <v>28</v>
      </c>
      <c r="J125" s="27" t="str">
        <f>E24</f>
        <v xml:space="preserve"> </v>
      </c>
      <c r="K125" s="31"/>
      <c r="L125" s="5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="2" customFormat="1" ht="10.32" customHeight="1">
      <c r="A126" s="29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5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="11" customFormat="1" ht="29.28" customHeight="1">
      <c r="A127" s="191"/>
      <c r="B127" s="192"/>
      <c r="C127" s="193" t="s">
        <v>114</v>
      </c>
      <c r="D127" s="194" t="s">
        <v>55</v>
      </c>
      <c r="E127" s="194" t="s">
        <v>51</v>
      </c>
      <c r="F127" s="194" t="s">
        <v>52</v>
      </c>
      <c r="G127" s="194" t="s">
        <v>115</v>
      </c>
      <c r="H127" s="194" t="s">
        <v>116</v>
      </c>
      <c r="I127" s="194" t="s">
        <v>117</v>
      </c>
      <c r="J127" s="195" t="s">
        <v>97</v>
      </c>
      <c r="K127" s="196" t="s">
        <v>118</v>
      </c>
      <c r="L127" s="197"/>
      <c r="M127" s="96" t="s">
        <v>1</v>
      </c>
      <c r="N127" s="97" t="s">
        <v>34</v>
      </c>
      <c r="O127" s="97" t="s">
        <v>119</v>
      </c>
      <c r="P127" s="97" t="s">
        <v>120</v>
      </c>
      <c r="Q127" s="97" t="s">
        <v>121</v>
      </c>
      <c r="R127" s="97" t="s">
        <v>122</v>
      </c>
      <c r="S127" s="97" t="s">
        <v>123</v>
      </c>
      <c r="T127" s="98" t="s">
        <v>124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29"/>
      <c r="B128" s="30"/>
      <c r="C128" s="103" t="s">
        <v>98</v>
      </c>
      <c r="D128" s="31"/>
      <c r="E128" s="31"/>
      <c r="F128" s="31"/>
      <c r="G128" s="31"/>
      <c r="H128" s="31"/>
      <c r="I128" s="31"/>
      <c r="J128" s="198">
        <f>BK128</f>
        <v>0</v>
      </c>
      <c r="K128" s="31"/>
      <c r="L128" s="35"/>
      <c r="M128" s="99"/>
      <c r="N128" s="199"/>
      <c r="O128" s="100"/>
      <c r="P128" s="200">
        <f>P129+P151+P164+P169</f>
        <v>306.87155352000008</v>
      </c>
      <c r="Q128" s="100"/>
      <c r="R128" s="200">
        <f>R129+R151+R164+R169</f>
        <v>1.9651017400400002</v>
      </c>
      <c r="S128" s="100"/>
      <c r="T128" s="201">
        <f>T129+T151+T164+T169</f>
        <v>1.1781279999999998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69</v>
      </c>
      <c r="AU128" s="14" t="s">
        <v>99</v>
      </c>
      <c r="BK128" s="202">
        <f>BK129+BK151+BK164+BK169</f>
        <v>0</v>
      </c>
    </row>
    <row r="129" s="12" customFormat="1" ht="25.92" customHeight="1">
      <c r="A129" s="12"/>
      <c r="B129" s="203"/>
      <c r="C129" s="204"/>
      <c r="D129" s="205" t="s">
        <v>69</v>
      </c>
      <c r="E129" s="206" t="s">
        <v>125</v>
      </c>
      <c r="F129" s="206" t="s">
        <v>126</v>
      </c>
      <c r="G129" s="204"/>
      <c r="H129" s="204"/>
      <c r="I129" s="204"/>
      <c r="J129" s="207">
        <f>BK129</f>
        <v>0</v>
      </c>
      <c r="K129" s="204"/>
      <c r="L129" s="208"/>
      <c r="M129" s="209"/>
      <c r="N129" s="210"/>
      <c r="O129" s="210"/>
      <c r="P129" s="211">
        <f>P130+P139+P149</f>
        <v>186.72805340000002</v>
      </c>
      <c r="Q129" s="210"/>
      <c r="R129" s="211">
        <f>R130+R139+R149</f>
        <v>1.26056533604</v>
      </c>
      <c r="S129" s="210"/>
      <c r="T129" s="212">
        <f>T130+T139+T149</f>
        <v>0.338472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78</v>
      </c>
      <c r="AT129" s="214" t="s">
        <v>69</v>
      </c>
      <c r="AU129" s="214" t="s">
        <v>70</v>
      </c>
      <c r="AY129" s="213" t="s">
        <v>127</v>
      </c>
      <c r="BK129" s="215">
        <f>BK130+BK139+BK149</f>
        <v>0</v>
      </c>
    </row>
    <row r="130" s="12" customFormat="1" ht="22.8" customHeight="1">
      <c r="A130" s="12"/>
      <c r="B130" s="203"/>
      <c r="C130" s="204"/>
      <c r="D130" s="205" t="s">
        <v>69</v>
      </c>
      <c r="E130" s="216" t="s">
        <v>128</v>
      </c>
      <c r="F130" s="216" t="s">
        <v>129</v>
      </c>
      <c r="G130" s="204"/>
      <c r="H130" s="204"/>
      <c r="I130" s="204"/>
      <c r="J130" s="217">
        <f>BK130</f>
        <v>0</v>
      </c>
      <c r="K130" s="204"/>
      <c r="L130" s="208"/>
      <c r="M130" s="209"/>
      <c r="N130" s="210"/>
      <c r="O130" s="210"/>
      <c r="P130" s="211">
        <f>SUM(P131:P138)</f>
        <v>159.07582940000003</v>
      </c>
      <c r="Q130" s="210"/>
      <c r="R130" s="211">
        <f>SUM(R131:R138)</f>
        <v>1.2599436758</v>
      </c>
      <c r="S130" s="210"/>
      <c r="T130" s="212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78</v>
      </c>
      <c r="AT130" s="214" t="s">
        <v>69</v>
      </c>
      <c r="AU130" s="214" t="s">
        <v>78</v>
      </c>
      <c r="AY130" s="213" t="s">
        <v>127</v>
      </c>
      <c r="BK130" s="215">
        <f>SUM(BK131:BK138)</f>
        <v>0</v>
      </c>
    </row>
    <row r="131" s="2" customFormat="1" ht="24.15" customHeight="1">
      <c r="A131" s="29"/>
      <c r="B131" s="30"/>
      <c r="C131" s="218" t="s">
        <v>78</v>
      </c>
      <c r="D131" s="218" t="s">
        <v>130</v>
      </c>
      <c r="E131" s="219" t="s">
        <v>131</v>
      </c>
      <c r="F131" s="220" t="s">
        <v>132</v>
      </c>
      <c r="G131" s="221" t="s">
        <v>133</v>
      </c>
      <c r="H131" s="222">
        <v>1</v>
      </c>
      <c r="I131" s="222">
        <v>0</v>
      </c>
      <c r="J131" s="222">
        <f>ROUND(I131*H131,3)</f>
        <v>0</v>
      </c>
      <c r="K131" s="223"/>
      <c r="L131" s="35"/>
      <c r="M131" s="224" t="s">
        <v>1</v>
      </c>
      <c r="N131" s="225" t="s">
        <v>36</v>
      </c>
      <c r="O131" s="226">
        <v>0.082040000000000002</v>
      </c>
      <c r="P131" s="226">
        <f>O131*H131</f>
        <v>0.082040000000000002</v>
      </c>
      <c r="Q131" s="226">
        <v>0.00020471000000000001</v>
      </c>
      <c r="R131" s="226">
        <f>Q131*H131</f>
        <v>0.00020471000000000001</v>
      </c>
      <c r="S131" s="226">
        <v>0</v>
      </c>
      <c r="T131" s="227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228" t="s">
        <v>134</v>
      </c>
      <c r="AT131" s="228" t="s">
        <v>130</v>
      </c>
      <c r="AU131" s="228" t="s">
        <v>135</v>
      </c>
      <c r="AY131" s="14" t="s">
        <v>127</v>
      </c>
      <c r="BE131" s="229">
        <f>IF(N131="základná",J131,0)</f>
        <v>0</v>
      </c>
      <c r="BF131" s="229">
        <f>IF(N131="znížená",J131,0)</f>
        <v>0</v>
      </c>
      <c r="BG131" s="229">
        <f>IF(N131="zákl. prenesená",J131,0)</f>
        <v>0</v>
      </c>
      <c r="BH131" s="229">
        <f>IF(N131="zníž. prenesená",J131,0)</f>
        <v>0</v>
      </c>
      <c r="BI131" s="229">
        <f>IF(N131="nulová",J131,0)</f>
        <v>0</v>
      </c>
      <c r="BJ131" s="14" t="s">
        <v>135</v>
      </c>
      <c r="BK131" s="230">
        <f>ROUND(I131*H131,3)</f>
        <v>0</v>
      </c>
      <c r="BL131" s="14" t="s">
        <v>134</v>
      </c>
      <c r="BM131" s="228" t="s">
        <v>398</v>
      </c>
    </row>
    <row r="132" s="2" customFormat="1" ht="37.8" customHeight="1">
      <c r="A132" s="29"/>
      <c r="B132" s="30"/>
      <c r="C132" s="218" t="s">
        <v>135</v>
      </c>
      <c r="D132" s="218" t="s">
        <v>130</v>
      </c>
      <c r="E132" s="219" t="s">
        <v>137</v>
      </c>
      <c r="F132" s="220" t="s">
        <v>138</v>
      </c>
      <c r="G132" s="221" t="s">
        <v>139</v>
      </c>
      <c r="H132" s="222">
        <v>98.412000000000006</v>
      </c>
      <c r="I132" s="222">
        <v>0</v>
      </c>
      <c r="J132" s="222">
        <f>ROUND(I132*H132,3)</f>
        <v>0</v>
      </c>
      <c r="K132" s="223"/>
      <c r="L132" s="35"/>
      <c r="M132" s="224" t="s">
        <v>1</v>
      </c>
      <c r="N132" s="225" t="s">
        <v>36</v>
      </c>
      <c r="O132" s="226">
        <v>0.05203</v>
      </c>
      <c r="P132" s="226">
        <f>O132*H132</f>
        <v>5.1203763600000007</v>
      </c>
      <c r="Q132" s="226">
        <v>0.00014999999999999999</v>
      </c>
      <c r="R132" s="226">
        <f>Q132*H132</f>
        <v>0.0147618</v>
      </c>
      <c r="S132" s="226">
        <v>0</v>
      </c>
      <c r="T132" s="227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28" t="s">
        <v>134</v>
      </c>
      <c r="AT132" s="228" t="s">
        <v>130</v>
      </c>
      <c r="AU132" s="228" t="s">
        <v>135</v>
      </c>
      <c r="AY132" s="14" t="s">
        <v>127</v>
      </c>
      <c r="BE132" s="229">
        <f>IF(N132="základná",J132,0)</f>
        <v>0</v>
      </c>
      <c r="BF132" s="229">
        <f>IF(N132="znížená",J132,0)</f>
        <v>0</v>
      </c>
      <c r="BG132" s="229">
        <f>IF(N132="zákl. prenesená",J132,0)</f>
        <v>0</v>
      </c>
      <c r="BH132" s="229">
        <f>IF(N132="zníž. prenesená",J132,0)</f>
        <v>0</v>
      </c>
      <c r="BI132" s="229">
        <f>IF(N132="nulová",J132,0)</f>
        <v>0</v>
      </c>
      <c r="BJ132" s="14" t="s">
        <v>135</v>
      </c>
      <c r="BK132" s="230">
        <f>ROUND(I132*H132,3)</f>
        <v>0</v>
      </c>
      <c r="BL132" s="14" t="s">
        <v>134</v>
      </c>
      <c r="BM132" s="228" t="s">
        <v>399</v>
      </c>
    </row>
    <row r="133" s="2" customFormat="1" ht="24.15" customHeight="1">
      <c r="A133" s="29"/>
      <c r="B133" s="30"/>
      <c r="C133" s="218" t="s">
        <v>141</v>
      </c>
      <c r="D133" s="218" t="s">
        <v>130</v>
      </c>
      <c r="E133" s="219" t="s">
        <v>142</v>
      </c>
      <c r="F133" s="220" t="s">
        <v>143</v>
      </c>
      <c r="G133" s="221" t="s">
        <v>139</v>
      </c>
      <c r="H133" s="222">
        <v>98.412000000000006</v>
      </c>
      <c r="I133" s="222">
        <v>0</v>
      </c>
      <c r="J133" s="222">
        <f>ROUND(I133*H133,3)</f>
        <v>0</v>
      </c>
      <c r="K133" s="223"/>
      <c r="L133" s="35"/>
      <c r="M133" s="224" t="s">
        <v>1</v>
      </c>
      <c r="N133" s="225" t="s">
        <v>36</v>
      </c>
      <c r="O133" s="226">
        <v>0.052049999999999999</v>
      </c>
      <c r="P133" s="226">
        <f>O133*H133</f>
        <v>5.1223445999999999</v>
      </c>
      <c r="Q133" s="226">
        <v>0.00022499999999999999</v>
      </c>
      <c r="R133" s="226">
        <f>Q133*H133</f>
        <v>0.022142700000000001</v>
      </c>
      <c r="S133" s="226">
        <v>0</v>
      </c>
      <c r="T133" s="227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8" t="s">
        <v>134</v>
      </c>
      <c r="AT133" s="228" t="s">
        <v>130</v>
      </c>
      <c r="AU133" s="228" t="s">
        <v>135</v>
      </c>
      <c r="AY133" s="14" t="s">
        <v>127</v>
      </c>
      <c r="BE133" s="229">
        <f>IF(N133="základná",J133,0)</f>
        <v>0</v>
      </c>
      <c r="BF133" s="229">
        <f>IF(N133="znížená",J133,0)</f>
        <v>0</v>
      </c>
      <c r="BG133" s="229">
        <f>IF(N133="zákl. prenesená",J133,0)</f>
        <v>0</v>
      </c>
      <c r="BH133" s="229">
        <f>IF(N133="zníž. prenesená",J133,0)</f>
        <v>0</v>
      </c>
      <c r="BI133" s="229">
        <f>IF(N133="nulová",J133,0)</f>
        <v>0</v>
      </c>
      <c r="BJ133" s="14" t="s">
        <v>135</v>
      </c>
      <c r="BK133" s="230">
        <f>ROUND(I133*H133,3)</f>
        <v>0</v>
      </c>
      <c r="BL133" s="14" t="s">
        <v>134</v>
      </c>
      <c r="BM133" s="228" t="s">
        <v>400</v>
      </c>
    </row>
    <row r="134" s="2" customFormat="1" ht="16.5" customHeight="1">
      <c r="A134" s="29"/>
      <c r="B134" s="30"/>
      <c r="C134" s="218" t="s">
        <v>134</v>
      </c>
      <c r="D134" s="218" t="s">
        <v>130</v>
      </c>
      <c r="E134" s="219" t="s">
        <v>145</v>
      </c>
      <c r="F134" s="220" t="s">
        <v>146</v>
      </c>
      <c r="G134" s="221" t="s">
        <v>139</v>
      </c>
      <c r="H134" s="222">
        <v>98.412000000000006</v>
      </c>
      <c r="I134" s="222">
        <v>0</v>
      </c>
      <c r="J134" s="222">
        <f>ROUND(I134*H134,3)</f>
        <v>0</v>
      </c>
      <c r="K134" s="223"/>
      <c r="L134" s="35"/>
      <c r="M134" s="224" t="s">
        <v>1</v>
      </c>
      <c r="N134" s="225" t="s">
        <v>36</v>
      </c>
      <c r="O134" s="226">
        <v>0.31791999999999998</v>
      </c>
      <c r="P134" s="226">
        <f>O134*H134</f>
        <v>31.28714304</v>
      </c>
      <c r="Q134" s="226">
        <v>0.0044625000000000003</v>
      </c>
      <c r="R134" s="226">
        <f>Q134*H134</f>
        <v>0.43916355000000007</v>
      </c>
      <c r="S134" s="226">
        <v>0</v>
      </c>
      <c r="T134" s="227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8" t="s">
        <v>134</v>
      </c>
      <c r="AT134" s="228" t="s">
        <v>130</v>
      </c>
      <c r="AU134" s="228" t="s">
        <v>135</v>
      </c>
      <c r="AY134" s="14" t="s">
        <v>127</v>
      </c>
      <c r="BE134" s="229">
        <f>IF(N134="základná",J134,0)</f>
        <v>0</v>
      </c>
      <c r="BF134" s="229">
        <f>IF(N134="znížená",J134,0)</f>
        <v>0</v>
      </c>
      <c r="BG134" s="229">
        <f>IF(N134="zákl. prenesená",J134,0)</f>
        <v>0</v>
      </c>
      <c r="BH134" s="229">
        <f>IF(N134="zníž. prenesená",J134,0)</f>
        <v>0</v>
      </c>
      <c r="BI134" s="229">
        <f>IF(N134="nulová",J134,0)</f>
        <v>0</v>
      </c>
      <c r="BJ134" s="14" t="s">
        <v>135</v>
      </c>
      <c r="BK134" s="230">
        <f>ROUND(I134*H134,3)</f>
        <v>0</v>
      </c>
      <c r="BL134" s="14" t="s">
        <v>134</v>
      </c>
      <c r="BM134" s="228" t="s">
        <v>401</v>
      </c>
    </row>
    <row r="135" s="2" customFormat="1" ht="24.15" customHeight="1">
      <c r="A135" s="29"/>
      <c r="B135" s="30"/>
      <c r="C135" s="218" t="s">
        <v>148</v>
      </c>
      <c r="D135" s="218" t="s">
        <v>130</v>
      </c>
      <c r="E135" s="219" t="s">
        <v>149</v>
      </c>
      <c r="F135" s="220" t="s">
        <v>150</v>
      </c>
      <c r="G135" s="221" t="s">
        <v>139</v>
      </c>
      <c r="H135" s="222">
        <v>98.412000000000006</v>
      </c>
      <c r="I135" s="222">
        <v>0</v>
      </c>
      <c r="J135" s="222">
        <f>ROUND(I135*H135,3)</f>
        <v>0</v>
      </c>
      <c r="K135" s="223"/>
      <c r="L135" s="35"/>
      <c r="M135" s="224" t="s">
        <v>1</v>
      </c>
      <c r="N135" s="225" t="s">
        <v>36</v>
      </c>
      <c r="O135" s="226">
        <v>0.19106000000000001</v>
      </c>
      <c r="P135" s="226">
        <f>O135*H135</f>
        <v>18.80259672</v>
      </c>
      <c r="Q135" s="226">
        <v>0.0051539999999999997</v>
      </c>
      <c r="R135" s="226">
        <f>Q135*H135</f>
        <v>0.50721544799999996</v>
      </c>
      <c r="S135" s="226">
        <v>0</v>
      </c>
      <c r="T135" s="227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8" t="s">
        <v>134</v>
      </c>
      <c r="AT135" s="228" t="s">
        <v>130</v>
      </c>
      <c r="AU135" s="228" t="s">
        <v>135</v>
      </c>
      <c r="AY135" s="14" t="s">
        <v>127</v>
      </c>
      <c r="BE135" s="229">
        <f>IF(N135="základná",J135,0)</f>
        <v>0</v>
      </c>
      <c r="BF135" s="229">
        <f>IF(N135="znížená",J135,0)</f>
        <v>0</v>
      </c>
      <c r="BG135" s="229">
        <f>IF(N135="zákl. prenesená",J135,0)</f>
        <v>0</v>
      </c>
      <c r="BH135" s="229">
        <f>IF(N135="zníž. prenesená",J135,0)</f>
        <v>0</v>
      </c>
      <c r="BI135" s="229">
        <f>IF(N135="nulová",J135,0)</f>
        <v>0</v>
      </c>
      <c r="BJ135" s="14" t="s">
        <v>135</v>
      </c>
      <c r="BK135" s="230">
        <f>ROUND(I135*H135,3)</f>
        <v>0</v>
      </c>
      <c r="BL135" s="14" t="s">
        <v>134</v>
      </c>
      <c r="BM135" s="228" t="s">
        <v>402</v>
      </c>
    </row>
    <row r="136" s="2" customFormat="1" ht="16.5" customHeight="1">
      <c r="A136" s="29"/>
      <c r="B136" s="30"/>
      <c r="C136" s="218" t="s">
        <v>128</v>
      </c>
      <c r="D136" s="218" t="s">
        <v>130</v>
      </c>
      <c r="E136" s="219" t="s">
        <v>152</v>
      </c>
      <c r="F136" s="220" t="s">
        <v>153</v>
      </c>
      <c r="G136" s="221" t="s">
        <v>139</v>
      </c>
      <c r="H136" s="222">
        <v>98.412000000000006</v>
      </c>
      <c r="I136" s="222">
        <v>0</v>
      </c>
      <c r="J136" s="222">
        <f>ROUND(I136*H136,3)</f>
        <v>0</v>
      </c>
      <c r="K136" s="223"/>
      <c r="L136" s="35"/>
      <c r="M136" s="224" t="s">
        <v>1</v>
      </c>
      <c r="N136" s="225" t="s">
        <v>36</v>
      </c>
      <c r="O136" s="226">
        <v>0.81200000000000006</v>
      </c>
      <c r="P136" s="226">
        <f>O136*H136</f>
        <v>79.910544000000016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28" t="s">
        <v>134</v>
      </c>
      <c r="AT136" s="228" t="s">
        <v>130</v>
      </c>
      <c r="AU136" s="228" t="s">
        <v>135</v>
      </c>
      <c r="AY136" s="14" t="s">
        <v>127</v>
      </c>
      <c r="BE136" s="229">
        <f>IF(N136="základná",J136,0)</f>
        <v>0</v>
      </c>
      <c r="BF136" s="229">
        <f>IF(N136="znížená",J136,0)</f>
        <v>0</v>
      </c>
      <c r="BG136" s="229">
        <f>IF(N136="zákl. prenesená",J136,0)</f>
        <v>0</v>
      </c>
      <c r="BH136" s="229">
        <f>IF(N136="zníž. prenesená",J136,0)</f>
        <v>0</v>
      </c>
      <c r="BI136" s="229">
        <f>IF(N136="nulová",J136,0)</f>
        <v>0</v>
      </c>
      <c r="BJ136" s="14" t="s">
        <v>135</v>
      </c>
      <c r="BK136" s="230">
        <f>ROUND(I136*H136,3)</f>
        <v>0</v>
      </c>
      <c r="BL136" s="14" t="s">
        <v>134</v>
      </c>
      <c r="BM136" s="228" t="s">
        <v>403</v>
      </c>
    </row>
    <row r="137" s="2" customFormat="1" ht="24.15" customHeight="1">
      <c r="A137" s="29"/>
      <c r="B137" s="30"/>
      <c r="C137" s="218" t="s">
        <v>155</v>
      </c>
      <c r="D137" s="218" t="s">
        <v>130</v>
      </c>
      <c r="E137" s="219" t="s">
        <v>156</v>
      </c>
      <c r="F137" s="220" t="s">
        <v>157</v>
      </c>
      <c r="G137" s="221" t="s">
        <v>139</v>
      </c>
      <c r="H137" s="222">
        <v>56.411999999999999</v>
      </c>
      <c r="I137" s="222">
        <v>0</v>
      </c>
      <c r="J137" s="222">
        <f>ROUND(I137*H137,3)</f>
        <v>0</v>
      </c>
      <c r="K137" s="223"/>
      <c r="L137" s="35"/>
      <c r="M137" s="224" t="s">
        <v>1</v>
      </c>
      <c r="N137" s="225" t="s">
        <v>36</v>
      </c>
      <c r="O137" s="226">
        <v>0.1273</v>
      </c>
      <c r="P137" s="226">
        <f>O137*H137</f>
        <v>7.1812475999999998</v>
      </c>
      <c r="Q137" s="226">
        <v>4.6500000000000004E-06</v>
      </c>
      <c r="R137" s="226">
        <f>Q137*H137</f>
        <v>0.0002623158</v>
      </c>
      <c r="S137" s="226">
        <v>0</v>
      </c>
      <c r="T137" s="227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28" t="s">
        <v>134</v>
      </c>
      <c r="AT137" s="228" t="s">
        <v>130</v>
      </c>
      <c r="AU137" s="228" t="s">
        <v>135</v>
      </c>
      <c r="AY137" s="14" t="s">
        <v>127</v>
      </c>
      <c r="BE137" s="229">
        <f>IF(N137="základná",J137,0)</f>
        <v>0</v>
      </c>
      <c r="BF137" s="229">
        <f>IF(N137="znížená",J137,0)</f>
        <v>0</v>
      </c>
      <c r="BG137" s="229">
        <f>IF(N137="zákl. prenesená",J137,0)</f>
        <v>0</v>
      </c>
      <c r="BH137" s="229">
        <f>IF(N137="zníž. prenesená",J137,0)</f>
        <v>0</v>
      </c>
      <c r="BI137" s="229">
        <f>IF(N137="nulová",J137,0)</f>
        <v>0</v>
      </c>
      <c r="BJ137" s="14" t="s">
        <v>135</v>
      </c>
      <c r="BK137" s="230">
        <f>ROUND(I137*H137,3)</f>
        <v>0</v>
      </c>
      <c r="BL137" s="14" t="s">
        <v>134</v>
      </c>
      <c r="BM137" s="228" t="s">
        <v>404</v>
      </c>
    </row>
    <row r="138" s="2" customFormat="1" ht="24.15" customHeight="1">
      <c r="A138" s="29"/>
      <c r="B138" s="30"/>
      <c r="C138" s="218" t="s">
        <v>159</v>
      </c>
      <c r="D138" s="218" t="s">
        <v>130</v>
      </c>
      <c r="E138" s="219" t="s">
        <v>160</v>
      </c>
      <c r="F138" s="220" t="s">
        <v>161</v>
      </c>
      <c r="G138" s="221" t="s">
        <v>139</v>
      </c>
      <c r="H138" s="222">
        <v>56.411999999999999</v>
      </c>
      <c r="I138" s="222">
        <v>0</v>
      </c>
      <c r="J138" s="222">
        <f>ROUND(I138*H138,3)</f>
        <v>0</v>
      </c>
      <c r="K138" s="223"/>
      <c r="L138" s="35"/>
      <c r="M138" s="224" t="s">
        <v>1</v>
      </c>
      <c r="N138" s="225" t="s">
        <v>36</v>
      </c>
      <c r="O138" s="226">
        <v>0.20509</v>
      </c>
      <c r="P138" s="226">
        <f>O138*H138</f>
        <v>11.56953708</v>
      </c>
      <c r="Q138" s="226">
        <v>0.0048960000000000002</v>
      </c>
      <c r="R138" s="226">
        <f>Q138*H138</f>
        <v>0.276193152</v>
      </c>
      <c r="S138" s="226">
        <v>0</v>
      </c>
      <c r="T138" s="227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8" t="s">
        <v>134</v>
      </c>
      <c r="AT138" s="228" t="s">
        <v>130</v>
      </c>
      <c r="AU138" s="228" t="s">
        <v>135</v>
      </c>
      <c r="AY138" s="14" t="s">
        <v>127</v>
      </c>
      <c r="BE138" s="229">
        <f>IF(N138="základná",J138,0)</f>
        <v>0</v>
      </c>
      <c r="BF138" s="229">
        <f>IF(N138="znížená",J138,0)</f>
        <v>0</v>
      </c>
      <c r="BG138" s="229">
        <f>IF(N138="zákl. prenesená",J138,0)</f>
        <v>0</v>
      </c>
      <c r="BH138" s="229">
        <f>IF(N138="zníž. prenesená",J138,0)</f>
        <v>0</v>
      </c>
      <c r="BI138" s="229">
        <f>IF(N138="nulová",J138,0)</f>
        <v>0</v>
      </c>
      <c r="BJ138" s="14" t="s">
        <v>135</v>
      </c>
      <c r="BK138" s="230">
        <f>ROUND(I138*H138,3)</f>
        <v>0</v>
      </c>
      <c r="BL138" s="14" t="s">
        <v>134</v>
      </c>
      <c r="BM138" s="228" t="s">
        <v>405</v>
      </c>
    </row>
    <row r="139" s="12" customFormat="1" ht="22.8" customHeight="1">
      <c r="A139" s="12"/>
      <c r="B139" s="203"/>
      <c r="C139" s="204"/>
      <c r="D139" s="205" t="s">
        <v>69</v>
      </c>
      <c r="E139" s="216" t="s">
        <v>163</v>
      </c>
      <c r="F139" s="216" t="s">
        <v>164</v>
      </c>
      <c r="G139" s="204"/>
      <c r="H139" s="204"/>
      <c r="I139" s="204"/>
      <c r="J139" s="217">
        <f>BK139</f>
        <v>0</v>
      </c>
      <c r="K139" s="204"/>
      <c r="L139" s="208"/>
      <c r="M139" s="209"/>
      <c r="N139" s="210"/>
      <c r="O139" s="210"/>
      <c r="P139" s="211">
        <f>SUM(P140:P148)</f>
        <v>27.122603999999999</v>
      </c>
      <c r="Q139" s="210"/>
      <c r="R139" s="211">
        <f>SUM(R140:R148)</f>
        <v>0.00062166023999999992</v>
      </c>
      <c r="S139" s="210"/>
      <c r="T139" s="212">
        <f>SUM(T140:T148)</f>
        <v>0.338472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78</v>
      </c>
      <c r="AT139" s="214" t="s">
        <v>69</v>
      </c>
      <c r="AU139" s="214" t="s">
        <v>78</v>
      </c>
      <c r="AY139" s="213" t="s">
        <v>127</v>
      </c>
      <c r="BK139" s="215">
        <f>SUM(BK140:BK148)</f>
        <v>0</v>
      </c>
    </row>
    <row r="140" s="2" customFormat="1" ht="16.5" customHeight="1">
      <c r="A140" s="29"/>
      <c r="B140" s="30"/>
      <c r="C140" s="218" t="s">
        <v>163</v>
      </c>
      <c r="D140" s="218" t="s">
        <v>130</v>
      </c>
      <c r="E140" s="219" t="s">
        <v>165</v>
      </c>
      <c r="F140" s="220" t="s">
        <v>370</v>
      </c>
      <c r="G140" s="221" t="s">
        <v>167</v>
      </c>
      <c r="H140" s="222">
        <v>7</v>
      </c>
      <c r="I140" s="222">
        <v>0</v>
      </c>
      <c r="J140" s="222">
        <f>ROUND(I140*H140,3)</f>
        <v>0</v>
      </c>
      <c r="K140" s="223"/>
      <c r="L140" s="35"/>
      <c r="M140" s="224" t="s">
        <v>1</v>
      </c>
      <c r="N140" s="225" t="s">
        <v>36</v>
      </c>
      <c r="O140" s="226">
        <v>0.096680000000000002</v>
      </c>
      <c r="P140" s="226">
        <f>O140*H140</f>
        <v>0.67676000000000003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228" t="s">
        <v>134</v>
      </c>
      <c r="AT140" s="228" t="s">
        <v>130</v>
      </c>
      <c r="AU140" s="228" t="s">
        <v>135</v>
      </c>
      <c r="AY140" s="14" t="s">
        <v>127</v>
      </c>
      <c r="BE140" s="229">
        <f>IF(N140="základná",J140,0)</f>
        <v>0</v>
      </c>
      <c r="BF140" s="229">
        <f>IF(N140="znížená",J140,0)</f>
        <v>0</v>
      </c>
      <c r="BG140" s="229">
        <f>IF(N140="zákl. prenesená",J140,0)</f>
        <v>0</v>
      </c>
      <c r="BH140" s="229">
        <f>IF(N140="zníž. prenesená",J140,0)</f>
        <v>0</v>
      </c>
      <c r="BI140" s="229">
        <f>IF(N140="nulová",J140,0)</f>
        <v>0</v>
      </c>
      <c r="BJ140" s="14" t="s">
        <v>135</v>
      </c>
      <c r="BK140" s="230">
        <f>ROUND(I140*H140,3)</f>
        <v>0</v>
      </c>
      <c r="BL140" s="14" t="s">
        <v>134</v>
      </c>
      <c r="BM140" s="228" t="s">
        <v>406</v>
      </c>
    </row>
    <row r="141" s="2" customFormat="1" ht="24.15" customHeight="1">
      <c r="A141" s="29"/>
      <c r="B141" s="30"/>
      <c r="C141" s="218" t="s">
        <v>169</v>
      </c>
      <c r="D141" s="218" t="s">
        <v>130</v>
      </c>
      <c r="E141" s="219" t="s">
        <v>170</v>
      </c>
      <c r="F141" s="220" t="s">
        <v>171</v>
      </c>
      <c r="G141" s="221" t="s">
        <v>139</v>
      </c>
      <c r="H141" s="222">
        <v>56.411999999999999</v>
      </c>
      <c r="I141" s="222">
        <v>0</v>
      </c>
      <c r="J141" s="222">
        <f>ROUND(I141*H141,3)</f>
        <v>0</v>
      </c>
      <c r="K141" s="223"/>
      <c r="L141" s="35"/>
      <c r="M141" s="224" t="s">
        <v>1</v>
      </c>
      <c r="N141" s="225" t="s">
        <v>36</v>
      </c>
      <c r="O141" s="226">
        <v>0.307</v>
      </c>
      <c r="P141" s="226">
        <f>O141*H141</f>
        <v>17.318483999999998</v>
      </c>
      <c r="Q141" s="226">
        <v>1.102E-05</v>
      </c>
      <c r="R141" s="226">
        <f>Q141*H141</f>
        <v>0.00062166023999999992</v>
      </c>
      <c r="S141" s="226">
        <v>0.0060000000000000001</v>
      </c>
      <c r="T141" s="227">
        <f>S141*H141</f>
        <v>0.338472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8" t="s">
        <v>134</v>
      </c>
      <c r="AT141" s="228" t="s">
        <v>130</v>
      </c>
      <c r="AU141" s="228" t="s">
        <v>135</v>
      </c>
      <c r="AY141" s="14" t="s">
        <v>127</v>
      </c>
      <c r="BE141" s="229">
        <f>IF(N141="základná",J141,0)</f>
        <v>0</v>
      </c>
      <c r="BF141" s="229">
        <f>IF(N141="znížená",J141,0)</f>
        <v>0</v>
      </c>
      <c r="BG141" s="229">
        <f>IF(N141="zákl. prenesená",J141,0)</f>
        <v>0</v>
      </c>
      <c r="BH141" s="229">
        <f>IF(N141="zníž. prenesená",J141,0)</f>
        <v>0</v>
      </c>
      <c r="BI141" s="229">
        <f>IF(N141="nulová",J141,0)</f>
        <v>0</v>
      </c>
      <c r="BJ141" s="14" t="s">
        <v>135</v>
      </c>
      <c r="BK141" s="230">
        <f>ROUND(I141*H141,3)</f>
        <v>0</v>
      </c>
      <c r="BL141" s="14" t="s">
        <v>134</v>
      </c>
      <c r="BM141" s="228" t="s">
        <v>407</v>
      </c>
    </row>
    <row r="142" s="2" customFormat="1" ht="24.15" customHeight="1">
      <c r="A142" s="29"/>
      <c r="B142" s="30"/>
      <c r="C142" s="218" t="s">
        <v>173</v>
      </c>
      <c r="D142" s="218" t="s">
        <v>130</v>
      </c>
      <c r="E142" s="219" t="s">
        <v>179</v>
      </c>
      <c r="F142" s="220" t="s">
        <v>180</v>
      </c>
      <c r="G142" s="221" t="s">
        <v>181</v>
      </c>
      <c r="H142" s="222">
        <v>1.1779999999999999</v>
      </c>
      <c r="I142" s="222">
        <v>0</v>
      </c>
      <c r="J142" s="222">
        <f>ROUND(I142*H142,3)</f>
        <v>0</v>
      </c>
      <c r="K142" s="223"/>
      <c r="L142" s="35"/>
      <c r="M142" s="224" t="s">
        <v>1</v>
      </c>
      <c r="N142" s="225" t="s">
        <v>36</v>
      </c>
      <c r="O142" s="226">
        <v>0.88200000000000001</v>
      </c>
      <c r="P142" s="226">
        <f>O142*H142</f>
        <v>1.038996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8" t="s">
        <v>134</v>
      </c>
      <c r="AT142" s="228" t="s">
        <v>130</v>
      </c>
      <c r="AU142" s="228" t="s">
        <v>135</v>
      </c>
      <c r="AY142" s="14" t="s">
        <v>127</v>
      </c>
      <c r="BE142" s="229">
        <f>IF(N142="základná",J142,0)</f>
        <v>0</v>
      </c>
      <c r="BF142" s="229">
        <f>IF(N142="znížená",J142,0)</f>
        <v>0</v>
      </c>
      <c r="BG142" s="229">
        <f>IF(N142="zákl. prenesená",J142,0)</f>
        <v>0</v>
      </c>
      <c r="BH142" s="229">
        <f>IF(N142="zníž. prenesená",J142,0)</f>
        <v>0</v>
      </c>
      <c r="BI142" s="229">
        <f>IF(N142="nulová",J142,0)</f>
        <v>0</v>
      </c>
      <c r="BJ142" s="14" t="s">
        <v>135</v>
      </c>
      <c r="BK142" s="230">
        <f>ROUND(I142*H142,3)</f>
        <v>0</v>
      </c>
      <c r="BL142" s="14" t="s">
        <v>134</v>
      </c>
      <c r="BM142" s="228" t="s">
        <v>408</v>
      </c>
    </row>
    <row r="143" s="2" customFormat="1" ht="24.15" customHeight="1">
      <c r="A143" s="29"/>
      <c r="B143" s="30"/>
      <c r="C143" s="218" t="s">
        <v>178</v>
      </c>
      <c r="D143" s="218" t="s">
        <v>130</v>
      </c>
      <c r="E143" s="219" t="s">
        <v>184</v>
      </c>
      <c r="F143" s="220" t="s">
        <v>185</v>
      </c>
      <c r="G143" s="221" t="s">
        <v>181</v>
      </c>
      <c r="H143" s="222">
        <v>7.2999999999999998</v>
      </c>
      <c r="I143" s="222">
        <v>0</v>
      </c>
      <c r="J143" s="222">
        <f>ROUND(I143*H143,3)</f>
        <v>0</v>
      </c>
      <c r="K143" s="223"/>
      <c r="L143" s="35"/>
      <c r="M143" s="224" t="s">
        <v>1</v>
      </c>
      <c r="N143" s="225" t="s">
        <v>36</v>
      </c>
      <c r="O143" s="226">
        <v>0.61799999999999999</v>
      </c>
      <c r="P143" s="226">
        <f>O143*H143</f>
        <v>4.5114000000000001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28" t="s">
        <v>134</v>
      </c>
      <c r="AT143" s="228" t="s">
        <v>130</v>
      </c>
      <c r="AU143" s="228" t="s">
        <v>135</v>
      </c>
      <c r="AY143" s="14" t="s">
        <v>127</v>
      </c>
      <c r="BE143" s="229">
        <f>IF(N143="základná",J143,0)</f>
        <v>0</v>
      </c>
      <c r="BF143" s="229">
        <f>IF(N143="znížená",J143,0)</f>
        <v>0</v>
      </c>
      <c r="BG143" s="229">
        <f>IF(N143="zákl. prenesená",J143,0)</f>
        <v>0</v>
      </c>
      <c r="BH143" s="229">
        <f>IF(N143="zníž. prenesená",J143,0)</f>
        <v>0</v>
      </c>
      <c r="BI143" s="229">
        <f>IF(N143="nulová",J143,0)</f>
        <v>0</v>
      </c>
      <c r="BJ143" s="14" t="s">
        <v>135</v>
      </c>
      <c r="BK143" s="230">
        <f>ROUND(I143*H143,3)</f>
        <v>0</v>
      </c>
      <c r="BL143" s="14" t="s">
        <v>134</v>
      </c>
      <c r="BM143" s="228" t="s">
        <v>409</v>
      </c>
    </row>
    <row r="144" s="2" customFormat="1" ht="21.75" customHeight="1">
      <c r="A144" s="29"/>
      <c r="B144" s="30"/>
      <c r="C144" s="218" t="s">
        <v>183</v>
      </c>
      <c r="D144" s="218" t="s">
        <v>130</v>
      </c>
      <c r="E144" s="219" t="s">
        <v>188</v>
      </c>
      <c r="F144" s="220" t="s">
        <v>189</v>
      </c>
      <c r="G144" s="221" t="s">
        <v>181</v>
      </c>
      <c r="H144" s="222">
        <v>1.1779999999999999</v>
      </c>
      <c r="I144" s="222">
        <v>0</v>
      </c>
      <c r="J144" s="222">
        <f>ROUND(I144*H144,3)</f>
        <v>0</v>
      </c>
      <c r="K144" s="223"/>
      <c r="L144" s="35"/>
      <c r="M144" s="224" t="s">
        <v>1</v>
      </c>
      <c r="N144" s="225" t="s">
        <v>36</v>
      </c>
      <c r="O144" s="226">
        <v>0.59799999999999998</v>
      </c>
      <c r="P144" s="226">
        <f>O144*H144</f>
        <v>0.70444399999999996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8" t="s">
        <v>134</v>
      </c>
      <c r="AT144" s="228" t="s">
        <v>130</v>
      </c>
      <c r="AU144" s="228" t="s">
        <v>135</v>
      </c>
      <c r="AY144" s="14" t="s">
        <v>127</v>
      </c>
      <c r="BE144" s="229">
        <f>IF(N144="základná",J144,0)</f>
        <v>0</v>
      </c>
      <c r="BF144" s="229">
        <f>IF(N144="znížená",J144,0)</f>
        <v>0</v>
      </c>
      <c r="BG144" s="229">
        <f>IF(N144="zákl. prenesená",J144,0)</f>
        <v>0</v>
      </c>
      <c r="BH144" s="229">
        <f>IF(N144="zníž. prenesená",J144,0)</f>
        <v>0</v>
      </c>
      <c r="BI144" s="229">
        <f>IF(N144="nulová",J144,0)</f>
        <v>0</v>
      </c>
      <c r="BJ144" s="14" t="s">
        <v>135</v>
      </c>
      <c r="BK144" s="230">
        <f>ROUND(I144*H144,3)</f>
        <v>0</v>
      </c>
      <c r="BL144" s="14" t="s">
        <v>134</v>
      </c>
      <c r="BM144" s="228" t="s">
        <v>410</v>
      </c>
    </row>
    <row r="145" s="2" customFormat="1" ht="24.15" customHeight="1">
      <c r="A145" s="29"/>
      <c r="B145" s="30"/>
      <c r="C145" s="218" t="s">
        <v>187</v>
      </c>
      <c r="D145" s="218" t="s">
        <v>130</v>
      </c>
      <c r="E145" s="219" t="s">
        <v>192</v>
      </c>
      <c r="F145" s="220" t="s">
        <v>193</v>
      </c>
      <c r="G145" s="221" t="s">
        <v>181</v>
      </c>
      <c r="H145" s="222">
        <v>18.960000000000001</v>
      </c>
      <c r="I145" s="222">
        <v>0</v>
      </c>
      <c r="J145" s="222">
        <f>ROUND(I145*H145,3)</f>
        <v>0</v>
      </c>
      <c r="K145" s="223"/>
      <c r="L145" s="35"/>
      <c r="M145" s="224" t="s">
        <v>1</v>
      </c>
      <c r="N145" s="225" t="s">
        <v>36</v>
      </c>
      <c r="O145" s="226">
        <v>0.0070000000000000001</v>
      </c>
      <c r="P145" s="226">
        <f>O145*H145</f>
        <v>0.13272000000000001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8" t="s">
        <v>134</v>
      </c>
      <c r="AT145" s="228" t="s">
        <v>130</v>
      </c>
      <c r="AU145" s="228" t="s">
        <v>135</v>
      </c>
      <c r="AY145" s="14" t="s">
        <v>127</v>
      </c>
      <c r="BE145" s="229">
        <f>IF(N145="základná",J145,0)</f>
        <v>0</v>
      </c>
      <c r="BF145" s="229">
        <f>IF(N145="znížená",J145,0)</f>
        <v>0</v>
      </c>
      <c r="BG145" s="229">
        <f>IF(N145="zákl. prenesená",J145,0)</f>
        <v>0</v>
      </c>
      <c r="BH145" s="229">
        <f>IF(N145="zníž. prenesená",J145,0)</f>
        <v>0</v>
      </c>
      <c r="BI145" s="229">
        <f>IF(N145="nulová",J145,0)</f>
        <v>0</v>
      </c>
      <c r="BJ145" s="14" t="s">
        <v>135</v>
      </c>
      <c r="BK145" s="230">
        <f>ROUND(I145*H145,3)</f>
        <v>0</v>
      </c>
      <c r="BL145" s="14" t="s">
        <v>134</v>
      </c>
      <c r="BM145" s="228" t="s">
        <v>411</v>
      </c>
    </row>
    <row r="146" s="2" customFormat="1" ht="24.15" customHeight="1">
      <c r="A146" s="29"/>
      <c r="B146" s="30"/>
      <c r="C146" s="218" t="s">
        <v>191</v>
      </c>
      <c r="D146" s="218" t="s">
        <v>130</v>
      </c>
      <c r="E146" s="219" t="s">
        <v>196</v>
      </c>
      <c r="F146" s="220" t="s">
        <v>197</v>
      </c>
      <c r="G146" s="221" t="s">
        <v>181</v>
      </c>
      <c r="H146" s="222">
        <v>2.3199999999999998</v>
      </c>
      <c r="I146" s="222">
        <v>0</v>
      </c>
      <c r="J146" s="222">
        <f>ROUND(I146*H146,3)</f>
        <v>0</v>
      </c>
      <c r="K146" s="223"/>
      <c r="L146" s="35"/>
      <c r="M146" s="224" t="s">
        <v>1</v>
      </c>
      <c r="N146" s="225" t="s">
        <v>36</v>
      </c>
      <c r="O146" s="226">
        <v>0.89000000000000001</v>
      </c>
      <c r="P146" s="226">
        <f>O146*H146</f>
        <v>2.0648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228" t="s">
        <v>134</v>
      </c>
      <c r="AT146" s="228" t="s">
        <v>130</v>
      </c>
      <c r="AU146" s="228" t="s">
        <v>135</v>
      </c>
      <c r="AY146" s="14" t="s">
        <v>127</v>
      </c>
      <c r="BE146" s="229">
        <f>IF(N146="základná",J146,0)</f>
        <v>0</v>
      </c>
      <c r="BF146" s="229">
        <f>IF(N146="znížená",J146,0)</f>
        <v>0</v>
      </c>
      <c r="BG146" s="229">
        <f>IF(N146="zákl. prenesená",J146,0)</f>
        <v>0</v>
      </c>
      <c r="BH146" s="229">
        <f>IF(N146="zníž. prenesená",J146,0)</f>
        <v>0</v>
      </c>
      <c r="BI146" s="229">
        <f>IF(N146="nulová",J146,0)</f>
        <v>0</v>
      </c>
      <c r="BJ146" s="14" t="s">
        <v>135</v>
      </c>
      <c r="BK146" s="230">
        <f>ROUND(I146*H146,3)</f>
        <v>0</v>
      </c>
      <c r="BL146" s="14" t="s">
        <v>134</v>
      </c>
      <c r="BM146" s="228" t="s">
        <v>412</v>
      </c>
    </row>
    <row r="147" s="2" customFormat="1" ht="24.15" customHeight="1">
      <c r="A147" s="29"/>
      <c r="B147" s="30"/>
      <c r="C147" s="218" t="s">
        <v>195</v>
      </c>
      <c r="D147" s="218" t="s">
        <v>130</v>
      </c>
      <c r="E147" s="219" t="s">
        <v>200</v>
      </c>
      <c r="F147" s="220" t="s">
        <v>201</v>
      </c>
      <c r="G147" s="221" t="s">
        <v>181</v>
      </c>
      <c r="H147" s="222">
        <v>6.75</v>
      </c>
      <c r="I147" s="222">
        <v>0</v>
      </c>
      <c r="J147" s="222">
        <f>ROUND(I147*H147,3)</f>
        <v>0</v>
      </c>
      <c r="K147" s="223"/>
      <c r="L147" s="35"/>
      <c r="M147" s="224" t="s">
        <v>1</v>
      </c>
      <c r="N147" s="225" t="s">
        <v>36</v>
      </c>
      <c r="O147" s="226">
        <v>0.10000000000000001</v>
      </c>
      <c r="P147" s="226">
        <f>O147*H147</f>
        <v>0.67500000000000004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8" t="s">
        <v>134</v>
      </c>
      <c r="AT147" s="228" t="s">
        <v>130</v>
      </c>
      <c r="AU147" s="228" t="s">
        <v>135</v>
      </c>
      <c r="AY147" s="14" t="s">
        <v>127</v>
      </c>
      <c r="BE147" s="229">
        <f>IF(N147="základná",J147,0)</f>
        <v>0</v>
      </c>
      <c r="BF147" s="229">
        <f>IF(N147="znížená",J147,0)</f>
        <v>0</v>
      </c>
      <c r="BG147" s="229">
        <f>IF(N147="zákl. prenesená",J147,0)</f>
        <v>0</v>
      </c>
      <c r="BH147" s="229">
        <f>IF(N147="zníž. prenesená",J147,0)</f>
        <v>0</v>
      </c>
      <c r="BI147" s="229">
        <f>IF(N147="nulová",J147,0)</f>
        <v>0</v>
      </c>
      <c r="BJ147" s="14" t="s">
        <v>135</v>
      </c>
      <c r="BK147" s="230">
        <f>ROUND(I147*H147,3)</f>
        <v>0</v>
      </c>
      <c r="BL147" s="14" t="s">
        <v>134</v>
      </c>
      <c r="BM147" s="228" t="s">
        <v>413</v>
      </c>
    </row>
    <row r="148" s="2" customFormat="1" ht="24.15" customHeight="1">
      <c r="A148" s="29"/>
      <c r="B148" s="30"/>
      <c r="C148" s="218" t="s">
        <v>199</v>
      </c>
      <c r="D148" s="218" t="s">
        <v>130</v>
      </c>
      <c r="E148" s="219" t="s">
        <v>204</v>
      </c>
      <c r="F148" s="220" t="s">
        <v>205</v>
      </c>
      <c r="G148" s="221" t="s">
        <v>181</v>
      </c>
      <c r="H148" s="222">
        <v>19.449999999999999</v>
      </c>
      <c r="I148" s="222">
        <v>0</v>
      </c>
      <c r="J148" s="222">
        <f>ROUND(I148*H148,3)</f>
        <v>0</v>
      </c>
      <c r="K148" s="223"/>
      <c r="L148" s="35"/>
      <c r="M148" s="224" t="s">
        <v>1</v>
      </c>
      <c r="N148" s="225" t="s">
        <v>36</v>
      </c>
      <c r="O148" s="226">
        <v>0</v>
      </c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8" t="s">
        <v>134</v>
      </c>
      <c r="AT148" s="228" t="s">
        <v>130</v>
      </c>
      <c r="AU148" s="228" t="s">
        <v>135</v>
      </c>
      <c r="AY148" s="14" t="s">
        <v>127</v>
      </c>
      <c r="BE148" s="229">
        <f>IF(N148="základná",J148,0)</f>
        <v>0</v>
      </c>
      <c r="BF148" s="229">
        <f>IF(N148="znížená",J148,0)</f>
        <v>0</v>
      </c>
      <c r="BG148" s="229">
        <f>IF(N148="zákl. prenesená",J148,0)</f>
        <v>0</v>
      </c>
      <c r="BH148" s="229">
        <f>IF(N148="zníž. prenesená",J148,0)</f>
        <v>0</v>
      </c>
      <c r="BI148" s="229">
        <f>IF(N148="nulová",J148,0)</f>
        <v>0</v>
      </c>
      <c r="BJ148" s="14" t="s">
        <v>135</v>
      </c>
      <c r="BK148" s="230">
        <f>ROUND(I148*H148,3)</f>
        <v>0</v>
      </c>
      <c r="BL148" s="14" t="s">
        <v>134</v>
      </c>
      <c r="BM148" s="228" t="s">
        <v>414</v>
      </c>
    </row>
    <row r="149" s="12" customFormat="1" ht="22.8" customHeight="1">
      <c r="A149" s="12"/>
      <c r="B149" s="203"/>
      <c r="C149" s="204"/>
      <c r="D149" s="205" t="s">
        <v>69</v>
      </c>
      <c r="E149" s="216" t="s">
        <v>207</v>
      </c>
      <c r="F149" s="216" t="s">
        <v>208</v>
      </c>
      <c r="G149" s="204"/>
      <c r="H149" s="204"/>
      <c r="I149" s="204"/>
      <c r="J149" s="217">
        <f>BK149</f>
        <v>0</v>
      </c>
      <c r="K149" s="204"/>
      <c r="L149" s="208"/>
      <c r="M149" s="209"/>
      <c r="N149" s="210"/>
      <c r="O149" s="210"/>
      <c r="P149" s="211">
        <f>P150</f>
        <v>0.52961999999999998</v>
      </c>
      <c r="Q149" s="210"/>
      <c r="R149" s="211">
        <f>R150</f>
        <v>0</v>
      </c>
      <c r="S149" s="210"/>
      <c r="T149" s="212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78</v>
      </c>
      <c r="AT149" s="214" t="s">
        <v>69</v>
      </c>
      <c r="AU149" s="214" t="s">
        <v>78</v>
      </c>
      <c r="AY149" s="213" t="s">
        <v>127</v>
      </c>
      <c r="BK149" s="215">
        <f>BK150</f>
        <v>0</v>
      </c>
    </row>
    <row r="150" s="2" customFormat="1" ht="24.15" customHeight="1">
      <c r="A150" s="29"/>
      <c r="B150" s="30"/>
      <c r="C150" s="218" t="s">
        <v>203</v>
      </c>
      <c r="D150" s="218" t="s">
        <v>130</v>
      </c>
      <c r="E150" s="219" t="s">
        <v>210</v>
      </c>
      <c r="F150" s="220" t="s">
        <v>211</v>
      </c>
      <c r="G150" s="221" t="s">
        <v>181</v>
      </c>
      <c r="H150" s="222">
        <v>1.2609999999999999</v>
      </c>
      <c r="I150" s="222">
        <v>0</v>
      </c>
      <c r="J150" s="222">
        <f>ROUND(I150*H150,3)</f>
        <v>0</v>
      </c>
      <c r="K150" s="223"/>
      <c r="L150" s="35"/>
      <c r="M150" s="224" t="s">
        <v>1</v>
      </c>
      <c r="N150" s="225" t="s">
        <v>36</v>
      </c>
      <c r="O150" s="226">
        <v>0.41999999999999998</v>
      </c>
      <c r="P150" s="226">
        <f>O150*H150</f>
        <v>0.52961999999999998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28" t="s">
        <v>134</v>
      </c>
      <c r="AT150" s="228" t="s">
        <v>130</v>
      </c>
      <c r="AU150" s="228" t="s">
        <v>135</v>
      </c>
      <c r="AY150" s="14" t="s">
        <v>127</v>
      </c>
      <c r="BE150" s="229">
        <f>IF(N150="základná",J150,0)</f>
        <v>0</v>
      </c>
      <c r="BF150" s="229">
        <f>IF(N150="znížená",J150,0)</f>
        <v>0</v>
      </c>
      <c r="BG150" s="229">
        <f>IF(N150="zákl. prenesená",J150,0)</f>
        <v>0</v>
      </c>
      <c r="BH150" s="229">
        <f>IF(N150="zníž. prenesená",J150,0)</f>
        <v>0</v>
      </c>
      <c r="BI150" s="229">
        <f>IF(N150="nulová",J150,0)</f>
        <v>0</v>
      </c>
      <c r="BJ150" s="14" t="s">
        <v>135</v>
      </c>
      <c r="BK150" s="230">
        <f>ROUND(I150*H150,3)</f>
        <v>0</v>
      </c>
      <c r="BL150" s="14" t="s">
        <v>134</v>
      </c>
      <c r="BM150" s="228" t="s">
        <v>415</v>
      </c>
    </row>
    <row r="151" s="12" customFormat="1" ht="25.92" customHeight="1">
      <c r="A151" s="12"/>
      <c r="B151" s="203"/>
      <c r="C151" s="204"/>
      <c r="D151" s="205" t="s">
        <v>69</v>
      </c>
      <c r="E151" s="206" t="s">
        <v>213</v>
      </c>
      <c r="F151" s="206" t="s">
        <v>214</v>
      </c>
      <c r="G151" s="204"/>
      <c r="H151" s="204"/>
      <c r="I151" s="204"/>
      <c r="J151" s="207">
        <f>BK151</f>
        <v>0</v>
      </c>
      <c r="K151" s="204"/>
      <c r="L151" s="208"/>
      <c r="M151" s="209"/>
      <c r="N151" s="210"/>
      <c r="O151" s="210"/>
      <c r="P151" s="211">
        <f>P152+P155+P158+P162</f>
        <v>89.214500120000011</v>
      </c>
      <c r="Q151" s="210"/>
      <c r="R151" s="211">
        <f>R152+R155+R158+R162</f>
        <v>0.68453640400000004</v>
      </c>
      <c r="S151" s="210"/>
      <c r="T151" s="212">
        <f>T152+T155+T158+T162</f>
        <v>0.83965599999999985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135</v>
      </c>
      <c r="AT151" s="214" t="s">
        <v>69</v>
      </c>
      <c r="AU151" s="214" t="s">
        <v>70</v>
      </c>
      <c r="AY151" s="213" t="s">
        <v>127</v>
      </c>
      <c r="BK151" s="215">
        <f>BK152+BK155+BK158+BK162</f>
        <v>0</v>
      </c>
    </row>
    <row r="152" s="12" customFormat="1" ht="22.8" customHeight="1">
      <c r="A152" s="12"/>
      <c r="B152" s="203"/>
      <c r="C152" s="204"/>
      <c r="D152" s="205" t="s">
        <v>69</v>
      </c>
      <c r="E152" s="216" t="s">
        <v>215</v>
      </c>
      <c r="F152" s="216" t="s">
        <v>216</v>
      </c>
      <c r="G152" s="204"/>
      <c r="H152" s="204"/>
      <c r="I152" s="204"/>
      <c r="J152" s="217">
        <f>BK152</f>
        <v>0</v>
      </c>
      <c r="K152" s="204"/>
      <c r="L152" s="208"/>
      <c r="M152" s="209"/>
      <c r="N152" s="210"/>
      <c r="O152" s="210"/>
      <c r="P152" s="211">
        <f>SUM(P153:P154)</f>
        <v>43.84869192</v>
      </c>
      <c r="Q152" s="210"/>
      <c r="R152" s="211">
        <f>SUM(R153:R154)</f>
        <v>0.45842647680000004</v>
      </c>
      <c r="S152" s="210"/>
      <c r="T152" s="212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135</v>
      </c>
      <c r="AT152" s="214" t="s">
        <v>69</v>
      </c>
      <c r="AU152" s="214" t="s">
        <v>78</v>
      </c>
      <c r="AY152" s="213" t="s">
        <v>127</v>
      </c>
      <c r="BK152" s="215">
        <f>SUM(BK153:BK154)</f>
        <v>0</v>
      </c>
    </row>
    <row r="153" s="2" customFormat="1" ht="37.8" customHeight="1">
      <c r="A153" s="29"/>
      <c r="B153" s="30"/>
      <c r="C153" s="218" t="s">
        <v>209</v>
      </c>
      <c r="D153" s="218" t="s">
        <v>130</v>
      </c>
      <c r="E153" s="219" t="s">
        <v>217</v>
      </c>
      <c r="F153" s="220" t="s">
        <v>218</v>
      </c>
      <c r="G153" s="221" t="s">
        <v>139</v>
      </c>
      <c r="H153" s="222">
        <v>56.411999999999999</v>
      </c>
      <c r="I153" s="222">
        <v>0</v>
      </c>
      <c r="J153" s="222">
        <f>ROUND(I153*H153,3)</f>
        <v>0</v>
      </c>
      <c r="K153" s="223"/>
      <c r="L153" s="35"/>
      <c r="M153" s="224" t="s">
        <v>1</v>
      </c>
      <c r="N153" s="225" t="s">
        <v>36</v>
      </c>
      <c r="O153" s="226">
        <v>0.76815999999999995</v>
      </c>
      <c r="P153" s="226">
        <f>O153*H153</f>
        <v>43.333441919999999</v>
      </c>
      <c r="Q153" s="226">
        <v>0.0081264000000000006</v>
      </c>
      <c r="R153" s="226">
        <f>Q153*H153</f>
        <v>0.45842647680000004</v>
      </c>
      <c r="S153" s="226">
        <v>0</v>
      </c>
      <c r="T153" s="227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228" t="s">
        <v>195</v>
      </c>
      <c r="AT153" s="228" t="s">
        <v>130</v>
      </c>
      <c r="AU153" s="228" t="s">
        <v>135</v>
      </c>
      <c r="AY153" s="14" t="s">
        <v>127</v>
      </c>
      <c r="BE153" s="229">
        <f>IF(N153="základná",J153,0)</f>
        <v>0</v>
      </c>
      <c r="BF153" s="229">
        <f>IF(N153="znížená",J153,0)</f>
        <v>0</v>
      </c>
      <c r="BG153" s="229">
        <f>IF(N153="zákl. prenesená",J153,0)</f>
        <v>0</v>
      </c>
      <c r="BH153" s="229">
        <f>IF(N153="zníž. prenesená",J153,0)</f>
        <v>0</v>
      </c>
      <c r="BI153" s="229">
        <f>IF(N153="nulová",J153,0)</f>
        <v>0</v>
      </c>
      <c r="BJ153" s="14" t="s">
        <v>135</v>
      </c>
      <c r="BK153" s="230">
        <f>ROUND(I153*H153,3)</f>
        <v>0</v>
      </c>
      <c r="BL153" s="14" t="s">
        <v>195</v>
      </c>
      <c r="BM153" s="228" t="s">
        <v>416</v>
      </c>
    </row>
    <row r="154" s="2" customFormat="1" ht="21.75" customHeight="1">
      <c r="A154" s="29"/>
      <c r="B154" s="30"/>
      <c r="C154" s="218" t="s">
        <v>7</v>
      </c>
      <c r="D154" s="218" t="s">
        <v>130</v>
      </c>
      <c r="E154" s="219" t="s">
        <v>221</v>
      </c>
      <c r="F154" s="220" t="s">
        <v>222</v>
      </c>
      <c r="G154" s="221" t="s">
        <v>181</v>
      </c>
      <c r="H154" s="222">
        <v>0.45800000000000002</v>
      </c>
      <c r="I154" s="222">
        <v>0</v>
      </c>
      <c r="J154" s="222">
        <f>ROUND(I154*H154,3)</f>
        <v>0</v>
      </c>
      <c r="K154" s="223"/>
      <c r="L154" s="35"/>
      <c r="M154" s="224" t="s">
        <v>1</v>
      </c>
      <c r="N154" s="225" t="s">
        <v>36</v>
      </c>
      <c r="O154" s="226">
        <v>1.125</v>
      </c>
      <c r="P154" s="226">
        <f>O154*H154</f>
        <v>0.51524999999999999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28" t="s">
        <v>195</v>
      </c>
      <c r="AT154" s="228" t="s">
        <v>130</v>
      </c>
      <c r="AU154" s="228" t="s">
        <v>135</v>
      </c>
      <c r="AY154" s="14" t="s">
        <v>127</v>
      </c>
      <c r="BE154" s="229">
        <f>IF(N154="základná",J154,0)</f>
        <v>0</v>
      </c>
      <c r="BF154" s="229">
        <f>IF(N154="znížená",J154,0)</f>
        <v>0</v>
      </c>
      <c r="BG154" s="229">
        <f>IF(N154="zákl. prenesená",J154,0)</f>
        <v>0</v>
      </c>
      <c r="BH154" s="229">
        <f>IF(N154="zníž. prenesená",J154,0)</f>
        <v>0</v>
      </c>
      <c r="BI154" s="229">
        <f>IF(N154="nulová",J154,0)</f>
        <v>0</v>
      </c>
      <c r="BJ154" s="14" t="s">
        <v>135</v>
      </c>
      <c r="BK154" s="230">
        <f>ROUND(I154*H154,3)</f>
        <v>0</v>
      </c>
      <c r="BL154" s="14" t="s">
        <v>195</v>
      </c>
      <c r="BM154" s="228" t="s">
        <v>417</v>
      </c>
    </row>
    <row r="155" s="12" customFormat="1" ht="22.8" customHeight="1">
      <c r="A155" s="12"/>
      <c r="B155" s="203"/>
      <c r="C155" s="204"/>
      <c r="D155" s="205" t="s">
        <v>69</v>
      </c>
      <c r="E155" s="216" t="s">
        <v>264</v>
      </c>
      <c r="F155" s="216" t="s">
        <v>265</v>
      </c>
      <c r="G155" s="204"/>
      <c r="H155" s="204"/>
      <c r="I155" s="204"/>
      <c r="J155" s="217">
        <f>BK155</f>
        <v>0</v>
      </c>
      <c r="K155" s="204"/>
      <c r="L155" s="208"/>
      <c r="M155" s="209"/>
      <c r="N155" s="210"/>
      <c r="O155" s="210"/>
      <c r="P155" s="211">
        <f>SUM(P156:P157)</f>
        <v>21.370228999999998</v>
      </c>
      <c r="Q155" s="210"/>
      <c r="R155" s="211">
        <f>SUM(R156:R157)</f>
        <v>0</v>
      </c>
      <c r="S155" s="210"/>
      <c r="T155" s="212">
        <f>SUM(T156:T157)</f>
        <v>0.78324399999999983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135</v>
      </c>
      <c r="AT155" s="214" t="s">
        <v>69</v>
      </c>
      <c r="AU155" s="214" t="s">
        <v>78</v>
      </c>
      <c r="AY155" s="213" t="s">
        <v>127</v>
      </c>
      <c r="BK155" s="215">
        <f>SUM(BK156:BK157)</f>
        <v>0</v>
      </c>
    </row>
    <row r="156" s="2" customFormat="1" ht="24.15" customHeight="1">
      <c r="A156" s="29"/>
      <c r="B156" s="30"/>
      <c r="C156" s="218" t="s">
        <v>220</v>
      </c>
      <c r="D156" s="218" t="s">
        <v>130</v>
      </c>
      <c r="E156" s="219" t="s">
        <v>267</v>
      </c>
      <c r="F156" s="220" t="s">
        <v>268</v>
      </c>
      <c r="G156" s="221" t="s">
        <v>139</v>
      </c>
      <c r="H156" s="222">
        <v>35.601999999999997</v>
      </c>
      <c r="I156" s="222">
        <v>0</v>
      </c>
      <c r="J156" s="222">
        <f>ROUND(I156*H156,3)</f>
        <v>0</v>
      </c>
      <c r="K156" s="223"/>
      <c r="L156" s="35"/>
      <c r="M156" s="224" t="s">
        <v>1</v>
      </c>
      <c r="N156" s="225" t="s">
        <v>36</v>
      </c>
      <c r="O156" s="226">
        <v>0.52700000000000002</v>
      </c>
      <c r="P156" s="226">
        <f>O156*H156</f>
        <v>18.762253999999999</v>
      </c>
      <c r="Q156" s="226">
        <v>0</v>
      </c>
      <c r="R156" s="226">
        <f>Q156*H156</f>
        <v>0</v>
      </c>
      <c r="S156" s="226">
        <v>0.021999999999999999</v>
      </c>
      <c r="T156" s="227">
        <f>S156*H156</f>
        <v>0.78324399999999983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28" t="s">
        <v>195</v>
      </c>
      <c r="AT156" s="228" t="s">
        <v>130</v>
      </c>
      <c r="AU156" s="228" t="s">
        <v>135</v>
      </c>
      <c r="AY156" s="14" t="s">
        <v>127</v>
      </c>
      <c r="BE156" s="229">
        <f>IF(N156="základná",J156,0)</f>
        <v>0</v>
      </c>
      <c r="BF156" s="229">
        <f>IF(N156="znížená",J156,0)</f>
        <v>0</v>
      </c>
      <c r="BG156" s="229">
        <f>IF(N156="zákl. prenesená",J156,0)</f>
        <v>0</v>
      </c>
      <c r="BH156" s="229">
        <f>IF(N156="zníž. prenesená",J156,0)</f>
        <v>0</v>
      </c>
      <c r="BI156" s="229">
        <f>IF(N156="nulová",J156,0)</f>
        <v>0</v>
      </c>
      <c r="BJ156" s="14" t="s">
        <v>135</v>
      </c>
      <c r="BK156" s="230">
        <f>ROUND(I156*H156,3)</f>
        <v>0</v>
      </c>
      <c r="BL156" s="14" t="s">
        <v>195</v>
      </c>
      <c r="BM156" s="228" t="s">
        <v>418</v>
      </c>
    </row>
    <row r="157" s="2" customFormat="1" ht="24.15" customHeight="1">
      <c r="A157" s="29"/>
      <c r="B157" s="30"/>
      <c r="C157" s="218" t="s">
        <v>226</v>
      </c>
      <c r="D157" s="218" t="s">
        <v>130</v>
      </c>
      <c r="E157" s="219" t="s">
        <v>270</v>
      </c>
      <c r="F157" s="220" t="s">
        <v>271</v>
      </c>
      <c r="G157" s="221" t="s">
        <v>181</v>
      </c>
      <c r="H157" s="222">
        <v>0.86499999999999999</v>
      </c>
      <c r="I157" s="222">
        <v>0</v>
      </c>
      <c r="J157" s="222">
        <f>ROUND(I157*H157,3)</f>
        <v>0</v>
      </c>
      <c r="K157" s="223"/>
      <c r="L157" s="35"/>
      <c r="M157" s="224" t="s">
        <v>1</v>
      </c>
      <c r="N157" s="225" t="s">
        <v>36</v>
      </c>
      <c r="O157" s="226">
        <v>3.0150000000000001</v>
      </c>
      <c r="P157" s="226">
        <f>O157*H157</f>
        <v>2.6079750000000002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228" t="s">
        <v>195</v>
      </c>
      <c r="AT157" s="228" t="s">
        <v>130</v>
      </c>
      <c r="AU157" s="228" t="s">
        <v>135</v>
      </c>
      <c r="AY157" s="14" t="s">
        <v>127</v>
      </c>
      <c r="BE157" s="229">
        <f>IF(N157="základná",J157,0)</f>
        <v>0</v>
      </c>
      <c r="BF157" s="229">
        <f>IF(N157="znížená",J157,0)</f>
        <v>0</v>
      </c>
      <c r="BG157" s="229">
        <f>IF(N157="zákl. prenesená",J157,0)</f>
        <v>0</v>
      </c>
      <c r="BH157" s="229">
        <f>IF(N157="zníž. prenesená",J157,0)</f>
        <v>0</v>
      </c>
      <c r="BI157" s="229">
        <f>IF(N157="nulová",J157,0)</f>
        <v>0</v>
      </c>
      <c r="BJ157" s="14" t="s">
        <v>135</v>
      </c>
      <c r="BK157" s="230">
        <f>ROUND(I157*H157,3)</f>
        <v>0</v>
      </c>
      <c r="BL157" s="14" t="s">
        <v>195</v>
      </c>
      <c r="BM157" s="228" t="s">
        <v>419</v>
      </c>
    </row>
    <row r="158" s="12" customFormat="1" ht="22.8" customHeight="1">
      <c r="A158" s="12"/>
      <c r="B158" s="203"/>
      <c r="C158" s="204"/>
      <c r="D158" s="205" t="s">
        <v>69</v>
      </c>
      <c r="E158" s="216" t="s">
        <v>273</v>
      </c>
      <c r="F158" s="216" t="s">
        <v>274</v>
      </c>
      <c r="G158" s="204"/>
      <c r="H158" s="204"/>
      <c r="I158" s="204"/>
      <c r="J158" s="217">
        <f>BK158</f>
        <v>0</v>
      </c>
      <c r="K158" s="204"/>
      <c r="L158" s="208"/>
      <c r="M158" s="209"/>
      <c r="N158" s="210"/>
      <c r="O158" s="210"/>
      <c r="P158" s="211">
        <f>SUM(P159:P161)</f>
        <v>22.797433600000002</v>
      </c>
      <c r="Q158" s="210"/>
      <c r="R158" s="211">
        <f>SUM(R159:R161)</f>
        <v>0.20869889999999999</v>
      </c>
      <c r="S158" s="210"/>
      <c r="T158" s="212">
        <f>SUM(T159:T161)</f>
        <v>0.056411999999999997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135</v>
      </c>
      <c r="AT158" s="214" t="s">
        <v>69</v>
      </c>
      <c r="AU158" s="214" t="s">
        <v>78</v>
      </c>
      <c r="AY158" s="213" t="s">
        <v>127</v>
      </c>
      <c r="BK158" s="215">
        <f>SUM(BK159:BK161)</f>
        <v>0</v>
      </c>
    </row>
    <row r="159" s="2" customFormat="1" ht="16.5" customHeight="1">
      <c r="A159" s="29"/>
      <c r="B159" s="30"/>
      <c r="C159" s="218" t="s">
        <v>230</v>
      </c>
      <c r="D159" s="218" t="s">
        <v>130</v>
      </c>
      <c r="E159" s="219" t="s">
        <v>276</v>
      </c>
      <c r="F159" s="220" t="s">
        <v>385</v>
      </c>
      <c r="G159" s="221" t="s">
        <v>139</v>
      </c>
      <c r="H159" s="222">
        <v>56.411999999999999</v>
      </c>
      <c r="I159" s="222">
        <v>0</v>
      </c>
      <c r="J159" s="222">
        <f>ROUND(I159*H159,3)</f>
        <v>0</v>
      </c>
      <c r="K159" s="223"/>
      <c r="L159" s="35"/>
      <c r="M159" s="224" t="s">
        <v>1</v>
      </c>
      <c r="N159" s="225" t="s">
        <v>36</v>
      </c>
      <c r="O159" s="226">
        <v>0.095000000000000001</v>
      </c>
      <c r="P159" s="226">
        <f>O159*H159</f>
        <v>5.35914</v>
      </c>
      <c r="Q159" s="226">
        <v>0</v>
      </c>
      <c r="R159" s="226">
        <f>Q159*H159</f>
        <v>0</v>
      </c>
      <c r="S159" s="226">
        <v>0.001</v>
      </c>
      <c r="T159" s="227">
        <f>S159*H159</f>
        <v>0.056411999999999997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8" t="s">
        <v>195</v>
      </c>
      <c r="AT159" s="228" t="s">
        <v>130</v>
      </c>
      <c r="AU159" s="228" t="s">
        <v>135</v>
      </c>
      <c r="AY159" s="14" t="s">
        <v>127</v>
      </c>
      <c r="BE159" s="229">
        <f>IF(N159="základná",J159,0)</f>
        <v>0</v>
      </c>
      <c r="BF159" s="229">
        <f>IF(N159="znížená",J159,0)</f>
        <v>0</v>
      </c>
      <c r="BG159" s="229">
        <f>IF(N159="zákl. prenesená",J159,0)</f>
        <v>0</v>
      </c>
      <c r="BH159" s="229">
        <f>IF(N159="zníž. prenesená",J159,0)</f>
        <v>0</v>
      </c>
      <c r="BI159" s="229">
        <f>IF(N159="nulová",J159,0)</f>
        <v>0</v>
      </c>
      <c r="BJ159" s="14" t="s">
        <v>135</v>
      </c>
      <c r="BK159" s="230">
        <f>ROUND(I159*H159,3)</f>
        <v>0</v>
      </c>
      <c r="BL159" s="14" t="s">
        <v>195</v>
      </c>
      <c r="BM159" s="228" t="s">
        <v>420</v>
      </c>
    </row>
    <row r="160" s="2" customFormat="1" ht="24.15" customHeight="1">
      <c r="A160" s="29"/>
      <c r="B160" s="30"/>
      <c r="C160" s="218" t="s">
        <v>236</v>
      </c>
      <c r="D160" s="218" t="s">
        <v>130</v>
      </c>
      <c r="E160" s="219" t="s">
        <v>280</v>
      </c>
      <c r="F160" s="220" t="s">
        <v>281</v>
      </c>
      <c r="G160" s="221" t="s">
        <v>139</v>
      </c>
      <c r="H160" s="222">
        <v>56.420000000000002</v>
      </c>
      <c r="I160" s="222">
        <v>0</v>
      </c>
      <c r="J160" s="222">
        <f>ROUND(I160*H160,3)</f>
        <v>0</v>
      </c>
      <c r="K160" s="223"/>
      <c r="L160" s="35"/>
      <c r="M160" s="224" t="s">
        <v>1</v>
      </c>
      <c r="N160" s="225" t="s">
        <v>36</v>
      </c>
      <c r="O160" s="226">
        <v>0.30908000000000002</v>
      </c>
      <c r="P160" s="226">
        <f>O160*H160</f>
        <v>17.438293600000002</v>
      </c>
      <c r="Q160" s="226">
        <v>0.00029999999999999997</v>
      </c>
      <c r="R160" s="226">
        <f>Q160*H160</f>
        <v>0.016926</v>
      </c>
      <c r="S160" s="226">
        <v>0</v>
      </c>
      <c r="T160" s="227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28" t="s">
        <v>195</v>
      </c>
      <c r="AT160" s="228" t="s">
        <v>130</v>
      </c>
      <c r="AU160" s="228" t="s">
        <v>135</v>
      </c>
      <c r="AY160" s="14" t="s">
        <v>127</v>
      </c>
      <c r="BE160" s="229">
        <f>IF(N160="základná",J160,0)</f>
        <v>0</v>
      </c>
      <c r="BF160" s="229">
        <f>IF(N160="znížená",J160,0)</f>
        <v>0</v>
      </c>
      <c r="BG160" s="229">
        <f>IF(N160="zákl. prenesená",J160,0)</f>
        <v>0</v>
      </c>
      <c r="BH160" s="229">
        <f>IF(N160="zníž. prenesená",J160,0)</f>
        <v>0</v>
      </c>
      <c r="BI160" s="229">
        <f>IF(N160="nulová",J160,0)</f>
        <v>0</v>
      </c>
      <c r="BJ160" s="14" t="s">
        <v>135</v>
      </c>
      <c r="BK160" s="230">
        <f>ROUND(I160*H160,3)</f>
        <v>0</v>
      </c>
      <c r="BL160" s="14" t="s">
        <v>195</v>
      </c>
      <c r="BM160" s="228" t="s">
        <v>421</v>
      </c>
    </row>
    <row r="161" s="2" customFormat="1" ht="24.15" customHeight="1">
      <c r="A161" s="29"/>
      <c r="B161" s="30"/>
      <c r="C161" s="231" t="s">
        <v>240</v>
      </c>
      <c r="D161" s="231" t="s">
        <v>231</v>
      </c>
      <c r="E161" s="232" t="s">
        <v>284</v>
      </c>
      <c r="F161" s="233" t="s">
        <v>285</v>
      </c>
      <c r="G161" s="234" t="s">
        <v>139</v>
      </c>
      <c r="H161" s="235">
        <v>58.113</v>
      </c>
      <c r="I161" s="235">
        <v>0</v>
      </c>
      <c r="J161" s="235">
        <f>ROUND(I161*H161,3)</f>
        <v>0</v>
      </c>
      <c r="K161" s="236"/>
      <c r="L161" s="237"/>
      <c r="M161" s="238" t="s">
        <v>1</v>
      </c>
      <c r="N161" s="239" t="s">
        <v>36</v>
      </c>
      <c r="O161" s="226">
        <v>0</v>
      </c>
      <c r="P161" s="226">
        <f>O161*H161</f>
        <v>0</v>
      </c>
      <c r="Q161" s="226">
        <v>0.0033</v>
      </c>
      <c r="R161" s="226">
        <f>Q161*H161</f>
        <v>0.1917729</v>
      </c>
      <c r="S161" s="226">
        <v>0</v>
      </c>
      <c r="T161" s="227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8" t="s">
        <v>234</v>
      </c>
      <c r="AT161" s="228" t="s">
        <v>231</v>
      </c>
      <c r="AU161" s="228" t="s">
        <v>135</v>
      </c>
      <c r="AY161" s="14" t="s">
        <v>127</v>
      </c>
      <c r="BE161" s="229">
        <f>IF(N161="základná",J161,0)</f>
        <v>0</v>
      </c>
      <c r="BF161" s="229">
        <f>IF(N161="znížená",J161,0)</f>
        <v>0</v>
      </c>
      <c r="BG161" s="229">
        <f>IF(N161="zákl. prenesená",J161,0)</f>
        <v>0</v>
      </c>
      <c r="BH161" s="229">
        <f>IF(N161="zníž. prenesená",J161,0)</f>
        <v>0</v>
      </c>
      <c r="BI161" s="229">
        <f>IF(N161="nulová",J161,0)</f>
        <v>0</v>
      </c>
      <c r="BJ161" s="14" t="s">
        <v>135</v>
      </c>
      <c r="BK161" s="230">
        <f>ROUND(I161*H161,3)</f>
        <v>0</v>
      </c>
      <c r="BL161" s="14" t="s">
        <v>195</v>
      </c>
      <c r="BM161" s="228" t="s">
        <v>422</v>
      </c>
    </row>
    <row r="162" s="12" customFormat="1" ht="22.8" customHeight="1">
      <c r="A162" s="12"/>
      <c r="B162" s="203"/>
      <c r="C162" s="204"/>
      <c r="D162" s="205" t="s">
        <v>69</v>
      </c>
      <c r="E162" s="216" t="s">
        <v>287</v>
      </c>
      <c r="F162" s="216" t="s">
        <v>288</v>
      </c>
      <c r="G162" s="204"/>
      <c r="H162" s="204"/>
      <c r="I162" s="204"/>
      <c r="J162" s="217">
        <f>BK162</f>
        <v>0</v>
      </c>
      <c r="K162" s="204"/>
      <c r="L162" s="208"/>
      <c r="M162" s="209"/>
      <c r="N162" s="210"/>
      <c r="O162" s="210"/>
      <c r="P162" s="211">
        <f>P163</f>
        <v>1.1981456000000001</v>
      </c>
      <c r="Q162" s="210"/>
      <c r="R162" s="211">
        <f>R163</f>
        <v>0.017411027200000002</v>
      </c>
      <c r="S162" s="210"/>
      <c r="T162" s="212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135</v>
      </c>
      <c r="AT162" s="214" t="s">
        <v>69</v>
      </c>
      <c r="AU162" s="214" t="s">
        <v>78</v>
      </c>
      <c r="AY162" s="213" t="s">
        <v>127</v>
      </c>
      <c r="BK162" s="215">
        <f>BK163</f>
        <v>0</v>
      </c>
    </row>
    <row r="163" s="2" customFormat="1" ht="37.8" customHeight="1">
      <c r="A163" s="29"/>
      <c r="B163" s="30"/>
      <c r="C163" s="218" t="s">
        <v>244</v>
      </c>
      <c r="D163" s="218" t="s">
        <v>130</v>
      </c>
      <c r="E163" s="219" t="s">
        <v>290</v>
      </c>
      <c r="F163" s="220" t="s">
        <v>291</v>
      </c>
      <c r="G163" s="221" t="s">
        <v>139</v>
      </c>
      <c r="H163" s="222">
        <v>94.790000000000006</v>
      </c>
      <c r="I163" s="222">
        <v>0</v>
      </c>
      <c r="J163" s="222">
        <f>ROUND(I163*H163,3)</f>
        <v>0</v>
      </c>
      <c r="K163" s="223"/>
      <c r="L163" s="35"/>
      <c r="M163" s="224" t="s">
        <v>1</v>
      </c>
      <c r="N163" s="225" t="s">
        <v>36</v>
      </c>
      <c r="O163" s="226">
        <v>0.01264</v>
      </c>
      <c r="P163" s="226">
        <f>O163*H163</f>
        <v>1.1981456000000001</v>
      </c>
      <c r="Q163" s="226">
        <v>0.00018368</v>
      </c>
      <c r="R163" s="226">
        <f>Q163*H163</f>
        <v>0.017411027200000002</v>
      </c>
      <c r="S163" s="226">
        <v>0</v>
      </c>
      <c r="T163" s="227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228" t="s">
        <v>195</v>
      </c>
      <c r="AT163" s="228" t="s">
        <v>130</v>
      </c>
      <c r="AU163" s="228" t="s">
        <v>135</v>
      </c>
      <c r="AY163" s="14" t="s">
        <v>127</v>
      </c>
      <c r="BE163" s="229">
        <f>IF(N163="základná",J163,0)</f>
        <v>0</v>
      </c>
      <c r="BF163" s="229">
        <f>IF(N163="znížená",J163,0)</f>
        <v>0</v>
      </c>
      <c r="BG163" s="229">
        <f>IF(N163="zákl. prenesená",J163,0)</f>
        <v>0</v>
      </c>
      <c r="BH163" s="229">
        <f>IF(N163="zníž. prenesená",J163,0)</f>
        <v>0</v>
      </c>
      <c r="BI163" s="229">
        <f>IF(N163="nulová",J163,0)</f>
        <v>0</v>
      </c>
      <c r="BJ163" s="14" t="s">
        <v>135</v>
      </c>
      <c r="BK163" s="230">
        <f>ROUND(I163*H163,3)</f>
        <v>0</v>
      </c>
      <c r="BL163" s="14" t="s">
        <v>195</v>
      </c>
      <c r="BM163" s="228" t="s">
        <v>423</v>
      </c>
    </row>
    <row r="164" s="12" customFormat="1" ht="25.92" customHeight="1">
      <c r="A164" s="12"/>
      <c r="B164" s="203"/>
      <c r="C164" s="204"/>
      <c r="D164" s="205" t="s">
        <v>69</v>
      </c>
      <c r="E164" s="206" t="s">
        <v>231</v>
      </c>
      <c r="F164" s="206" t="s">
        <v>293</v>
      </c>
      <c r="G164" s="204"/>
      <c r="H164" s="204"/>
      <c r="I164" s="204"/>
      <c r="J164" s="207">
        <f>BK164</f>
        <v>0</v>
      </c>
      <c r="K164" s="204"/>
      <c r="L164" s="208"/>
      <c r="M164" s="209"/>
      <c r="N164" s="210"/>
      <c r="O164" s="210"/>
      <c r="P164" s="211">
        <f>P165</f>
        <v>5.9199999999999999</v>
      </c>
      <c r="Q164" s="210"/>
      <c r="R164" s="211">
        <f>R165</f>
        <v>0.02</v>
      </c>
      <c r="S164" s="210"/>
      <c r="T164" s="212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141</v>
      </c>
      <c r="AT164" s="214" t="s">
        <v>69</v>
      </c>
      <c r="AU164" s="214" t="s">
        <v>70</v>
      </c>
      <c r="AY164" s="213" t="s">
        <v>127</v>
      </c>
      <c r="BK164" s="215">
        <f>BK165</f>
        <v>0</v>
      </c>
    </row>
    <row r="165" s="12" customFormat="1" ht="22.8" customHeight="1">
      <c r="A165" s="12"/>
      <c r="B165" s="203"/>
      <c r="C165" s="204"/>
      <c r="D165" s="205" t="s">
        <v>69</v>
      </c>
      <c r="E165" s="216" t="s">
        <v>294</v>
      </c>
      <c r="F165" s="216" t="s">
        <v>295</v>
      </c>
      <c r="G165" s="204"/>
      <c r="H165" s="204"/>
      <c r="I165" s="204"/>
      <c r="J165" s="217">
        <f>BK165</f>
        <v>0</v>
      </c>
      <c r="K165" s="204"/>
      <c r="L165" s="208"/>
      <c r="M165" s="209"/>
      <c r="N165" s="210"/>
      <c r="O165" s="210"/>
      <c r="P165" s="211">
        <f>SUM(P166:P168)</f>
        <v>5.9199999999999999</v>
      </c>
      <c r="Q165" s="210"/>
      <c r="R165" s="211">
        <f>SUM(R166:R168)</f>
        <v>0.02</v>
      </c>
      <c r="S165" s="210"/>
      <c r="T165" s="212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141</v>
      </c>
      <c r="AT165" s="214" t="s">
        <v>69</v>
      </c>
      <c r="AU165" s="214" t="s">
        <v>78</v>
      </c>
      <c r="AY165" s="213" t="s">
        <v>127</v>
      </c>
      <c r="BK165" s="215">
        <f>SUM(BK166:BK168)</f>
        <v>0</v>
      </c>
    </row>
    <row r="166" s="2" customFormat="1" ht="24.15" customHeight="1">
      <c r="A166" s="29"/>
      <c r="B166" s="30"/>
      <c r="C166" s="218" t="s">
        <v>248</v>
      </c>
      <c r="D166" s="218" t="s">
        <v>130</v>
      </c>
      <c r="E166" s="219" t="s">
        <v>297</v>
      </c>
      <c r="F166" s="220" t="s">
        <v>298</v>
      </c>
      <c r="G166" s="221" t="s">
        <v>176</v>
      </c>
      <c r="H166" s="222">
        <v>8</v>
      </c>
      <c r="I166" s="222">
        <v>0</v>
      </c>
      <c r="J166" s="222">
        <f>ROUND(I166*H166,3)</f>
        <v>0</v>
      </c>
      <c r="K166" s="223"/>
      <c r="L166" s="35"/>
      <c r="M166" s="224" t="s">
        <v>1</v>
      </c>
      <c r="N166" s="225" t="s">
        <v>36</v>
      </c>
      <c r="O166" s="226">
        <v>0.69999999999999996</v>
      </c>
      <c r="P166" s="226">
        <f>O166*H166</f>
        <v>5.5999999999999996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228" t="s">
        <v>299</v>
      </c>
      <c r="AT166" s="228" t="s">
        <v>130</v>
      </c>
      <c r="AU166" s="228" t="s">
        <v>135</v>
      </c>
      <c r="AY166" s="14" t="s">
        <v>127</v>
      </c>
      <c r="BE166" s="229">
        <f>IF(N166="základná",J166,0)</f>
        <v>0</v>
      </c>
      <c r="BF166" s="229">
        <f>IF(N166="znížená",J166,0)</f>
        <v>0</v>
      </c>
      <c r="BG166" s="229">
        <f>IF(N166="zákl. prenesená",J166,0)</f>
        <v>0</v>
      </c>
      <c r="BH166" s="229">
        <f>IF(N166="zníž. prenesená",J166,0)</f>
        <v>0</v>
      </c>
      <c r="BI166" s="229">
        <f>IF(N166="nulová",J166,0)</f>
        <v>0</v>
      </c>
      <c r="BJ166" s="14" t="s">
        <v>135</v>
      </c>
      <c r="BK166" s="230">
        <f>ROUND(I166*H166,3)</f>
        <v>0</v>
      </c>
      <c r="BL166" s="14" t="s">
        <v>299</v>
      </c>
      <c r="BM166" s="228" t="s">
        <v>424</v>
      </c>
    </row>
    <row r="167" s="2" customFormat="1" ht="24.15" customHeight="1">
      <c r="A167" s="29"/>
      <c r="B167" s="30"/>
      <c r="C167" s="231" t="s">
        <v>252</v>
      </c>
      <c r="D167" s="231" t="s">
        <v>231</v>
      </c>
      <c r="E167" s="232" t="s">
        <v>302</v>
      </c>
      <c r="F167" s="233" t="s">
        <v>303</v>
      </c>
      <c r="G167" s="234" t="s">
        <v>176</v>
      </c>
      <c r="H167" s="235">
        <v>8</v>
      </c>
      <c r="I167" s="235">
        <v>0</v>
      </c>
      <c r="J167" s="235">
        <f>ROUND(I167*H167,3)</f>
        <v>0</v>
      </c>
      <c r="K167" s="236"/>
      <c r="L167" s="237"/>
      <c r="M167" s="238" t="s">
        <v>1</v>
      </c>
      <c r="N167" s="239" t="s">
        <v>36</v>
      </c>
      <c r="O167" s="226">
        <v>0</v>
      </c>
      <c r="P167" s="226">
        <f>O167*H167</f>
        <v>0</v>
      </c>
      <c r="Q167" s="226">
        <v>0.0025000000000000001</v>
      </c>
      <c r="R167" s="226">
        <f>Q167*H167</f>
        <v>0.02</v>
      </c>
      <c r="S167" s="226">
        <v>0</v>
      </c>
      <c r="T167" s="227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28" t="s">
        <v>304</v>
      </c>
      <c r="AT167" s="228" t="s">
        <v>231</v>
      </c>
      <c r="AU167" s="228" t="s">
        <v>135</v>
      </c>
      <c r="AY167" s="14" t="s">
        <v>127</v>
      </c>
      <c r="BE167" s="229">
        <f>IF(N167="základná",J167,0)</f>
        <v>0</v>
      </c>
      <c r="BF167" s="229">
        <f>IF(N167="znížená",J167,0)</f>
        <v>0</v>
      </c>
      <c r="BG167" s="229">
        <f>IF(N167="zákl. prenesená",J167,0)</f>
        <v>0</v>
      </c>
      <c r="BH167" s="229">
        <f>IF(N167="zníž. prenesená",J167,0)</f>
        <v>0</v>
      </c>
      <c r="BI167" s="229">
        <f>IF(N167="nulová",J167,0)</f>
        <v>0</v>
      </c>
      <c r="BJ167" s="14" t="s">
        <v>135</v>
      </c>
      <c r="BK167" s="230">
        <f>ROUND(I167*H167,3)</f>
        <v>0</v>
      </c>
      <c r="BL167" s="14" t="s">
        <v>304</v>
      </c>
      <c r="BM167" s="228" t="s">
        <v>425</v>
      </c>
    </row>
    <row r="168" s="2" customFormat="1" ht="37.8" customHeight="1">
      <c r="A168" s="29"/>
      <c r="B168" s="30"/>
      <c r="C168" s="218" t="s">
        <v>256</v>
      </c>
      <c r="D168" s="218" t="s">
        <v>130</v>
      </c>
      <c r="E168" s="219" t="s">
        <v>307</v>
      </c>
      <c r="F168" s="220" t="s">
        <v>392</v>
      </c>
      <c r="G168" s="221" t="s">
        <v>133</v>
      </c>
      <c r="H168" s="222">
        <v>1</v>
      </c>
      <c r="I168" s="222">
        <v>0</v>
      </c>
      <c r="J168" s="222">
        <f>ROUND(I168*H168,3)</f>
        <v>0</v>
      </c>
      <c r="K168" s="223"/>
      <c r="L168" s="35"/>
      <c r="M168" s="224" t="s">
        <v>1</v>
      </c>
      <c r="N168" s="225" t="s">
        <v>36</v>
      </c>
      <c r="O168" s="226">
        <v>0.32000000000000001</v>
      </c>
      <c r="P168" s="226">
        <f>O168*H168</f>
        <v>0.32000000000000001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8" t="s">
        <v>299</v>
      </c>
      <c r="AT168" s="228" t="s">
        <v>130</v>
      </c>
      <c r="AU168" s="228" t="s">
        <v>135</v>
      </c>
      <c r="AY168" s="14" t="s">
        <v>127</v>
      </c>
      <c r="BE168" s="229">
        <f>IF(N168="základná",J168,0)</f>
        <v>0</v>
      </c>
      <c r="BF168" s="229">
        <f>IF(N168="znížená",J168,0)</f>
        <v>0</v>
      </c>
      <c r="BG168" s="229">
        <f>IF(N168="zákl. prenesená",J168,0)</f>
        <v>0</v>
      </c>
      <c r="BH168" s="229">
        <f>IF(N168="zníž. prenesená",J168,0)</f>
        <v>0</v>
      </c>
      <c r="BI168" s="229">
        <f>IF(N168="nulová",J168,0)</f>
        <v>0</v>
      </c>
      <c r="BJ168" s="14" t="s">
        <v>135</v>
      </c>
      <c r="BK168" s="230">
        <f>ROUND(I168*H168,3)</f>
        <v>0</v>
      </c>
      <c r="BL168" s="14" t="s">
        <v>299</v>
      </c>
      <c r="BM168" s="228" t="s">
        <v>426</v>
      </c>
    </row>
    <row r="169" s="12" customFormat="1" ht="25.92" customHeight="1">
      <c r="A169" s="12"/>
      <c r="B169" s="203"/>
      <c r="C169" s="204"/>
      <c r="D169" s="205" t="s">
        <v>69</v>
      </c>
      <c r="E169" s="206" t="s">
        <v>310</v>
      </c>
      <c r="F169" s="206" t="s">
        <v>311</v>
      </c>
      <c r="G169" s="204"/>
      <c r="H169" s="204"/>
      <c r="I169" s="204"/>
      <c r="J169" s="207">
        <f>BK169</f>
        <v>0</v>
      </c>
      <c r="K169" s="204"/>
      <c r="L169" s="208"/>
      <c r="M169" s="209"/>
      <c r="N169" s="210"/>
      <c r="O169" s="210"/>
      <c r="P169" s="211">
        <f>SUM(P170:P171)</f>
        <v>25.009</v>
      </c>
      <c r="Q169" s="210"/>
      <c r="R169" s="211">
        <f>SUM(R170:R171)</f>
        <v>0</v>
      </c>
      <c r="S169" s="210"/>
      <c r="T169" s="212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134</v>
      </c>
      <c r="AT169" s="214" t="s">
        <v>69</v>
      </c>
      <c r="AU169" s="214" t="s">
        <v>70</v>
      </c>
      <c r="AY169" s="213" t="s">
        <v>127</v>
      </c>
      <c r="BK169" s="215">
        <f>SUM(BK170:BK171)</f>
        <v>0</v>
      </c>
    </row>
    <row r="170" s="2" customFormat="1" ht="16.5" customHeight="1">
      <c r="A170" s="29"/>
      <c r="B170" s="30"/>
      <c r="C170" s="218" t="s">
        <v>260</v>
      </c>
      <c r="D170" s="218" t="s">
        <v>130</v>
      </c>
      <c r="E170" s="219" t="s">
        <v>313</v>
      </c>
      <c r="F170" s="220" t="s">
        <v>394</v>
      </c>
      <c r="G170" s="221" t="s">
        <v>315</v>
      </c>
      <c r="H170" s="222">
        <v>7</v>
      </c>
      <c r="I170" s="222">
        <v>0</v>
      </c>
      <c r="J170" s="222">
        <f>ROUND(I170*H170,3)</f>
        <v>0</v>
      </c>
      <c r="K170" s="223"/>
      <c r="L170" s="35"/>
      <c r="M170" s="224" t="s">
        <v>1</v>
      </c>
      <c r="N170" s="225" t="s">
        <v>36</v>
      </c>
      <c r="O170" s="226">
        <v>3.0150000000000001</v>
      </c>
      <c r="P170" s="226">
        <f>O170*H170</f>
        <v>21.105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228" t="s">
        <v>195</v>
      </c>
      <c r="AT170" s="228" t="s">
        <v>130</v>
      </c>
      <c r="AU170" s="228" t="s">
        <v>78</v>
      </c>
      <c r="AY170" s="14" t="s">
        <v>127</v>
      </c>
      <c r="BE170" s="229">
        <f>IF(N170="základná",J170,0)</f>
        <v>0</v>
      </c>
      <c r="BF170" s="229">
        <f>IF(N170="znížená",J170,0)</f>
        <v>0</v>
      </c>
      <c r="BG170" s="229">
        <f>IF(N170="zákl. prenesená",J170,0)</f>
        <v>0</v>
      </c>
      <c r="BH170" s="229">
        <f>IF(N170="zníž. prenesená",J170,0)</f>
        <v>0</v>
      </c>
      <c r="BI170" s="229">
        <f>IF(N170="nulová",J170,0)</f>
        <v>0</v>
      </c>
      <c r="BJ170" s="14" t="s">
        <v>135</v>
      </c>
      <c r="BK170" s="230">
        <f>ROUND(I170*H170,3)</f>
        <v>0</v>
      </c>
      <c r="BL170" s="14" t="s">
        <v>195</v>
      </c>
      <c r="BM170" s="228" t="s">
        <v>427</v>
      </c>
    </row>
    <row r="171" s="2" customFormat="1" ht="16.5" customHeight="1">
      <c r="A171" s="29"/>
      <c r="B171" s="30"/>
      <c r="C171" s="218" t="s">
        <v>266</v>
      </c>
      <c r="D171" s="218" t="s">
        <v>130</v>
      </c>
      <c r="E171" s="219" t="s">
        <v>318</v>
      </c>
      <c r="F171" s="220" t="s">
        <v>319</v>
      </c>
      <c r="G171" s="221" t="s">
        <v>315</v>
      </c>
      <c r="H171" s="222">
        <v>2</v>
      </c>
      <c r="I171" s="222">
        <v>0</v>
      </c>
      <c r="J171" s="222">
        <f>ROUND(I171*H171,3)</f>
        <v>0</v>
      </c>
      <c r="K171" s="223"/>
      <c r="L171" s="35"/>
      <c r="M171" s="240" t="s">
        <v>1</v>
      </c>
      <c r="N171" s="241" t="s">
        <v>36</v>
      </c>
      <c r="O171" s="242">
        <v>1.952</v>
      </c>
      <c r="P171" s="242">
        <f>O171*H171</f>
        <v>3.9039999999999999</v>
      </c>
      <c r="Q171" s="242">
        <v>0</v>
      </c>
      <c r="R171" s="242">
        <f>Q171*H171</f>
        <v>0</v>
      </c>
      <c r="S171" s="242">
        <v>0</v>
      </c>
      <c r="T171" s="24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8" t="s">
        <v>195</v>
      </c>
      <c r="AT171" s="228" t="s">
        <v>130</v>
      </c>
      <c r="AU171" s="228" t="s">
        <v>78</v>
      </c>
      <c r="AY171" s="14" t="s">
        <v>127</v>
      </c>
      <c r="BE171" s="229">
        <f>IF(N171="základná",J171,0)</f>
        <v>0</v>
      </c>
      <c r="BF171" s="229">
        <f>IF(N171="znížená",J171,0)</f>
        <v>0</v>
      </c>
      <c r="BG171" s="229">
        <f>IF(N171="zákl. prenesená",J171,0)</f>
        <v>0</v>
      </c>
      <c r="BH171" s="229">
        <f>IF(N171="zníž. prenesená",J171,0)</f>
        <v>0</v>
      </c>
      <c r="BI171" s="229">
        <f>IF(N171="nulová",J171,0)</f>
        <v>0</v>
      </c>
      <c r="BJ171" s="14" t="s">
        <v>135</v>
      </c>
      <c r="BK171" s="230">
        <f>ROUND(I171*H171,3)</f>
        <v>0</v>
      </c>
      <c r="BL171" s="14" t="s">
        <v>195</v>
      </c>
      <c r="BM171" s="228" t="s">
        <v>428</v>
      </c>
    </row>
    <row r="172" s="2" customFormat="1" ht="6.96" customHeight="1">
      <c r="A172" s="29"/>
      <c r="B172" s="62"/>
      <c r="C172" s="63"/>
      <c r="D172" s="63"/>
      <c r="E172" s="63"/>
      <c r="F172" s="63"/>
      <c r="G172" s="63"/>
      <c r="H172" s="63"/>
      <c r="I172" s="63"/>
      <c r="J172" s="63"/>
      <c r="K172" s="63"/>
      <c r="L172" s="35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sheetProtection sheet="1" autoFilter="0" formatColumns="0" formatRows="0" objects="1" scenarios="1" spinCount="100000" saltValue="y6Dcw9RRKgN4yYKumo+HSphr46bW7EVPZp3XWx4dsGGEV79QSNVbYBQvd+IN4R+bbuFh/lyt5+omJqOPq9Goxw==" hashValue="/3gtzgSSiq73qKTkOpB0p1VhhuMJzhzNwXzcBzyaqYgmRJilwMM2nkygGiXjjX/YE9mWycZOLIzy+8JCFdIo8w==" algorithmName="SHA-512" password="CC35"/>
  <autoFilter ref="C127:K171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7"/>
      <c r="AT3" s="14" t="s">
        <v>70</v>
      </c>
    </row>
    <row r="4" s="1" customFormat="1" ht="24.96" customHeight="1">
      <c r="B4" s="17"/>
      <c r="D4" s="134" t="s">
        <v>92</v>
      </c>
      <c r="L4" s="17"/>
      <c r="M4" s="135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6" t="s">
        <v>12</v>
      </c>
      <c r="L6" s="17"/>
    </row>
    <row r="7" s="1" customFormat="1" ht="16.5" customHeight="1">
      <c r="B7" s="17"/>
      <c r="E7" s="137" t="str">
        <f>'Rekapitulácia stavby'!K6</f>
        <v>Rekonštrukcia kancelárskych a spoločných priestorov SBD III Košice</v>
      </c>
      <c r="F7" s="136"/>
      <c r="G7" s="136"/>
      <c r="H7" s="136"/>
      <c r="L7" s="17"/>
    </row>
    <row r="8" s="2" customFormat="1" ht="12" customHeight="1">
      <c r="A8" s="29"/>
      <c r="B8" s="35"/>
      <c r="C8" s="29"/>
      <c r="D8" s="136" t="s">
        <v>93</v>
      </c>
      <c r="E8" s="29"/>
      <c r="F8" s="29"/>
      <c r="G8" s="29"/>
      <c r="H8" s="29"/>
      <c r="I8" s="29"/>
      <c r="J8" s="29"/>
      <c r="K8" s="29"/>
      <c r="L8" s="5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30" customHeight="1">
      <c r="A9" s="29"/>
      <c r="B9" s="35"/>
      <c r="C9" s="29"/>
      <c r="D9" s="29"/>
      <c r="E9" s="138" t="s">
        <v>429</v>
      </c>
      <c r="F9" s="29"/>
      <c r="G9" s="29"/>
      <c r="H9" s="29"/>
      <c r="I9" s="29"/>
      <c r="J9" s="29"/>
      <c r="K9" s="29"/>
      <c r="L9" s="5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6" t="s">
        <v>14</v>
      </c>
      <c r="E11" s="29"/>
      <c r="F11" s="139" t="s">
        <v>1</v>
      </c>
      <c r="G11" s="29"/>
      <c r="H11" s="29"/>
      <c r="I11" s="136" t="s">
        <v>15</v>
      </c>
      <c r="J11" s="139" t="s">
        <v>1</v>
      </c>
      <c r="K11" s="29"/>
      <c r="L11" s="5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6" t="s">
        <v>16</v>
      </c>
      <c r="E12" s="29"/>
      <c r="F12" s="139" t="s">
        <v>17</v>
      </c>
      <c r="G12" s="29"/>
      <c r="H12" s="29"/>
      <c r="I12" s="136" t="s">
        <v>18</v>
      </c>
      <c r="J12" s="140" t="str">
        <f>'Rekapitulácia stavby'!AN8</f>
        <v>8. 10. 2024</v>
      </c>
      <c r="K12" s="29"/>
      <c r="L12" s="5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6" t="s">
        <v>20</v>
      </c>
      <c r="E14" s="29"/>
      <c r="F14" s="29"/>
      <c r="G14" s="29"/>
      <c r="H14" s="29"/>
      <c r="I14" s="136" t="s">
        <v>21</v>
      </c>
      <c r="J14" s="139" t="s">
        <v>1</v>
      </c>
      <c r="K14" s="29"/>
      <c r="L14" s="5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9" t="s">
        <v>22</v>
      </c>
      <c r="F15" s="29"/>
      <c r="G15" s="29"/>
      <c r="H15" s="29"/>
      <c r="I15" s="136" t="s">
        <v>23</v>
      </c>
      <c r="J15" s="139" t="s">
        <v>1</v>
      </c>
      <c r="K15" s="29"/>
      <c r="L15" s="5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6" t="s">
        <v>24</v>
      </c>
      <c r="E17" s="29"/>
      <c r="F17" s="29"/>
      <c r="G17" s="29"/>
      <c r="H17" s="29"/>
      <c r="I17" s="136" t="s">
        <v>21</v>
      </c>
      <c r="J17" s="139" t="str">
        <f>'Rekapitulácia stavby'!AN13</f>
        <v/>
      </c>
      <c r="K17" s="29"/>
      <c r="L17" s="5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9" t="str">
        <f>'Rekapitulácia stavby'!E14</f>
        <v xml:space="preserve"> </v>
      </c>
      <c r="F18" s="139"/>
      <c r="G18" s="139"/>
      <c r="H18" s="139"/>
      <c r="I18" s="136" t="s">
        <v>23</v>
      </c>
      <c r="J18" s="139" t="str">
        <f>'Rekapitulácia stavby'!AN14</f>
        <v/>
      </c>
      <c r="K18" s="29"/>
      <c r="L18" s="5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6" t="s">
        <v>25</v>
      </c>
      <c r="E20" s="29"/>
      <c r="F20" s="29"/>
      <c r="G20" s="29"/>
      <c r="H20" s="29"/>
      <c r="I20" s="136" t="s">
        <v>21</v>
      </c>
      <c r="J20" s="139" t="str">
        <f>IF('Rekapitulácia stavby'!AN16="","",'Rekapitulácia stavby'!AN16)</f>
        <v/>
      </c>
      <c r="K20" s="29"/>
      <c r="L20" s="5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9" t="str">
        <f>IF('Rekapitulácia stavby'!E17="","",'Rekapitulácia stavby'!E17)</f>
        <v xml:space="preserve"> </v>
      </c>
      <c r="F21" s="29"/>
      <c r="G21" s="29"/>
      <c r="H21" s="29"/>
      <c r="I21" s="136" t="s">
        <v>23</v>
      </c>
      <c r="J21" s="139" t="str">
        <f>IF('Rekapitulácia stavby'!AN17="","",'Rekapitulácia stavby'!AN17)</f>
        <v/>
      </c>
      <c r="K21" s="29"/>
      <c r="L21" s="5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6" t="s">
        <v>28</v>
      </c>
      <c r="E23" s="29"/>
      <c r="F23" s="29"/>
      <c r="G23" s="29"/>
      <c r="H23" s="29"/>
      <c r="I23" s="136" t="s">
        <v>21</v>
      </c>
      <c r="J23" s="139" t="str">
        <f>IF('Rekapitulácia stavby'!AN19="","",'Rekapitulácia stavby'!AN19)</f>
        <v/>
      </c>
      <c r="K23" s="29"/>
      <c r="L23" s="5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9" t="str">
        <f>IF('Rekapitulácia stavby'!E20="","",'Rekapitulácia stavby'!E20)</f>
        <v xml:space="preserve"> </v>
      </c>
      <c r="F24" s="29"/>
      <c r="G24" s="29"/>
      <c r="H24" s="29"/>
      <c r="I24" s="136" t="s">
        <v>23</v>
      </c>
      <c r="J24" s="139" t="str">
        <f>IF('Rekapitulácia stavby'!AN20="","",'Rekapitulácia stavby'!AN20)</f>
        <v/>
      </c>
      <c r="K24" s="29"/>
      <c r="L24" s="5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6" t="s">
        <v>29</v>
      </c>
      <c r="E26" s="29"/>
      <c r="F26" s="29"/>
      <c r="G26" s="29"/>
      <c r="H26" s="29"/>
      <c r="I26" s="29"/>
      <c r="J26" s="29"/>
      <c r="K26" s="29"/>
      <c r="L26" s="5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45"/>
      <c r="E29" s="145"/>
      <c r="F29" s="145"/>
      <c r="G29" s="145"/>
      <c r="H29" s="145"/>
      <c r="I29" s="145"/>
      <c r="J29" s="145"/>
      <c r="K29" s="145"/>
      <c r="L29" s="5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25.44" customHeight="1">
      <c r="A30" s="29"/>
      <c r="B30" s="35"/>
      <c r="C30" s="29"/>
      <c r="D30" s="146" t="s">
        <v>30</v>
      </c>
      <c r="E30" s="29"/>
      <c r="F30" s="29"/>
      <c r="G30" s="29"/>
      <c r="H30" s="29"/>
      <c r="I30" s="29"/>
      <c r="J30" s="147">
        <f>ROUND(J129, 2)</f>
        <v>0</v>
      </c>
      <c r="K30" s="29"/>
      <c r="L30" s="5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6.96" customHeight="1">
      <c r="A31" s="29"/>
      <c r="B31" s="35"/>
      <c r="C31" s="29"/>
      <c r="D31" s="145"/>
      <c r="E31" s="145"/>
      <c r="F31" s="145"/>
      <c r="G31" s="145"/>
      <c r="H31" s="145"/>
      <c r="I31" s="145"/>
      <c r="J31" s="145"/>
      <c r="K31" s="145"/>
      <c r="L31" s="5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29"/>
      <c r="F32" s="148" t="s">
        <v>32</v>
      </c>
      <c r="G32" s="29"/>
      <c r="H32" s="29"/>
      <c r="I32" s="148" t="s">
        <v>31</v>
      </c>
      <c r="J32" s="148" t="s">
        <v>33</v>
      </c>
      <c r="K32" s="29"/>
      <c r="L32" s="5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14.4" customHeight="1">
      <c r="A33" s="29"/>
      <c r="B33" s="35"/>
      <c r="C33" s="29"/>
      <c r="D33" s="149" t="s">
        <v>34</v>
      </c>
      <c r="E33" s="150" t="s">
        <v>35</v>
      </c>
      <c r="F33" s="151">
        <f>ROUND((SUM(BE129:BE179)),  2)</f>
        <v>0</v>
      </c>
      <c r="G33" s="152"/>
      <c r="H33" s="152"/>
      <c r="I33" s="153">
        <v>0.20000000000000001</v>
      </c>
      <c r="J33" s="151">
        <f>ROUND(((SUM(BE129:BE179))*I33),  2)</f>
        <v>0</v>
      </c>
      <c r="K33" s="29"/>
      <c r="L33" s="5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150" t="s">
        <v>36</v>
      </c>
      <c r="F34" s="151">
        <f>ROUND((SUM(BF129:BF179)),  2)</f>
        <v>0</v>
      </c>
      <c r="G34" s="152"/>
      <c r="H34" s="152"/>
      <c r="I34" s="153">
        <v>0.20000000000000001</v>
      </c>
      <c r="J34" s="151">
        <f>ROUND(((SUM(BF129:BF179))*I34),  2)</f>
        <v>0</v>
      </c>
      <c r="K34" s="29"/>
      <c r="L34" s="5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36" t="s">
        <v>37</v>
      </c>
      <c r="F35" s="154">
        <f>ROUND((SUM(BG129:BG179)),  2)</f>
        <v>0</v>
      </c>
      <c r="G35" s="29"/>
      <c r="H35" s="29"/>
      <c r="I35" s="155">
        <v>0.20000000000000001</v>
      </c>
      <c r="J35" s="154">
        <f>0</f>
        <v>0</v>
      </c>
      <c r="K35" s="29"/>
      <c r="L35" s="5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hidden="1" s="2" customFormat="1" ht="14.4" customHeight="1">
      <c r="A36" s="29"/>
      <c r="B36" s="35"/>
      <c r="C36" s="29"/>
      <c r="D36" s="29"/>
      <c r="E36" s="136" t="s">
        <v>38</v>
      </c>
      <c r="F36" s="154">
        <f>ROUND((SUM(BH129:BH179)),  2)</f>
        <v>0</v>
      </c>
      <c r="G36" s="29"/>
      <c r="H36" s="29"/>
      <c r="I36" s="155">
        <v>0.20000000000000001</v>
      </c>
      <c r="J36" s="154">
        <f>0</f>
        <v>0</v>
      </c>
      <c r="K36" s="29"/>
      <c r="L36" s="5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50" t="s">
        <v>39</v>
      </c>
      <c r="F37" s="151">
        <f>ROUND((SUM(BI129:BI179)),  2)</f>
        <v>0</v>
      </c>
      <c r="G37" s="152"/>
      <c r="H37" s="152"/>
      <c r="I37" s="153">
        <v>0</v>
      </c>
      <c r="J37" s="151">
        <f>0</f>
        <v>0</v>
      </c>
      <c r="K37" s="29"/>
      <c r="L37" s="5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6.96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2" customFormat="1" ht="25.44" customHeight="1">
      <c r="A39" s="29"/>
      <c r="B39" s="35"/>
      <c r="C39" s="156"/>
      <c r="D39" s="157" t="s">
        <v>40</v>
      </c>
      <c r="E39" s="158"/>
      <c r="F39" s="158"/>
      <c r="G39" s="159" t="s">
        <v>41</v>
      </c>
      <c r="H39" s="160" t="s">
        <v>42</v>
      </c>
      <c r="I39" s="158"/>
      <c r="J39" s="161">
        <f>SUM(J30:J37)</f>
        <v>0</v>
      </c>
      <c r="K39" s="162"/>
      <c r="L39" s="5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14.4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9"/>
      <c r="D50" s="163" t="s">
        <v>43</v>
      </c>
      <c r="E50" s="164"/>
      <c r="F50" s="164"/>
      <c r="G50" s="163" t="s">
        <v>44</v>
      </c>
      <c r="H50" s="164"/>
      <c r="I50" s="164"/>
      <c r="J50" s="164"/>
      <c r="K50" s="164"/>
      <c r="L50" s="59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65" t="s">
        <v>45</v>
      </c>
      <c r="E61" s="166"/>
      <c r="F61" s="167" t="s">
        <v>46</v>
      </c>
      <c r="G61" s="165" t="s">
        <v>45</v>
      </c>
      <c r="H61" s="166"/>
      <c r="I61" s="166"/>
      <c r="J61" s="168" t="s">
        <v>46</v>
      </c>
      <c r="K61" s="166"/>
      <c r="L61" s="5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63" t="s">
        <v>47</v>
      </c>
      <c r="E65" s="169"/>
      <c r="F65" s="169"/>
      <c r="G65" s="163" t="s">
        <v>48</v>
      </c>
      <c r="H65" s="169"/>
      <c r="I65" s="169"/>
      <c r="J65" s="169"/>
      <c r="K65" s="169"/>
      <c r="L65" s="5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65" t="s">
        <v>45</v>
      </c>
      <c r="E76" s="166"/>
      <c r="F76" s="167" t="s">
        <v>46</v>
      </c>
      <c r="G76" s="165" t="s">
        <v>45</v>
      </c>
      <c r="H76" s="166"/>
      <c r="I76" s="166"/>
      <c r="J76" s="168" t="s">
        <v>46</v>
      </c>
      <c r="K76" s="166"/>
      <c r="L76" s="5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5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hidden="1" s="2" customFormat="1" ht="6.96" customHeight="1">
      <c r="A81" s="29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5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hidden="1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hidden="1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hidden="1" s="2" customFormat="1" ht="12" customHeight="1">
      <c r="A84" s="29"/>
      <c r="B84" s="30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5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hidden="1" s="2" customFormat="1" ht="16.5" customHeight="1">
      <c r="A85" s="29"/>
      <c r="B85" s="30"/>
      <c r="C85" s="31"/>
      <c r="D85" s="31"/>
      <c r="E85" s="174" t="str">
        <f>E7</f>
        <v>Rekonštrukcia kancelárskych a spoločných priestorov SBD III Košice</v>
      </c>
      <c r="F85" s="26"/>
      <c r="G85" s="26"/>
      <c r="H85" s="26"/>
      <c r="I85" s="31"/>
      <c r="J85" s="31"/>
      <c r="K85" s="31"/>
      <c r="L85" s="5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hidden="1" s="2" customFormat="1" ht="12" customHeight="1">
      <c r="A86" s="29"/>
      <c r="B86" s="30"/>
      <c r="C86" s="26" t="s">
        <v>93</v>
      </c>
      <c r="D86" s="31"/>
      <c r="E86" s="31"/>
      <c r="F86" s="31"/>
      <c r="G86" s="31"/>
      <c r="H86" s="31"/>
      <c r="I86" s="31"/>
      <c r="J86" s="31"/>
      <c r="K86" s="31"/>
      <c r="L86" s="5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hidden="1" s="2" customFormat="1" ht="30" customHeight="1">
      <c r="A87" s="29"/>
      <c r="B87" s="30"/>
      <c r="C87" s="31"/>
      <c r="D87" s="31"/>
      <c r="E87" s="72" t="str">
        <f>E9</f>
        <v>8-10-2024/2c - Rekonštrukcia kancelárskych priestorov SBD III Košice - časť archív 1.NP</v>
      </c>
      <c r="F87" s="31"/>
      <c r="G87" s="31"/>
      <c r="H87" s="31"/>
      <c r="I87" s="31"/>
      <c r="J87" s="31"/>
      <c r="K87" s="31"/>
      <c r="L87" s="5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hidden="1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hidden="1" s="2" customFormat="1" ht="12" customHeight="1">
      <c r="A89" s="29"/>
      <c r="B89" s="30"/>
      <c r="C89" s="26" t="s">
        <v>16</v>
      </c>
      <c r="D89" s="31"/>
      <c r="E89" s="31"/>
      <c r="F89" s="23" t="str">
        <f>F12</f>
        <v xml:space="preserve"> </v>
      </c>
      <c r="G89" s="31"/>
      <c r="H89" s="31"/>
      <c r="I89" s="26" t="s">
        <v>18</v>
      </c>
      <c r="J89" s="75" t="str">
        <f>IF(J12="","",J12)</f>
        <v>8. 10. 2024</v>
      </c>
      <c r="K89" s="31"/>
      <c r="L89" s="5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hidden="1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hidden="1" s="2" customFormat="1" ht="15.15" customHeight="1">
      <c r="A91" s="29"/>
      <c r="B91" s="30"/>
      <c r="C91" s="26" t="s">
        <v>20</v>
      </c>
      <c r="D91" s="31"/>
      <c r="E91" s="31"/>
      <c r="F91" s="23" t="str">
        <f>E15</f>
        <v>SBD III Košice</v>
      </c>
      <c r="G91" s="31"/>
      <c r="H91" s="31"/>
      <c r="I91" s="26" t="s">
        <v>25</v>
      </c>
      <c r="J91" s="27" t="str">
        <f>E21</f>
        <v xml:space="preserve"> </v>
      </c>
      <c r="K91" s="31"/>
      <c r="L91" s="5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hidden="1" s="2" customFormat="1" ht="15.15" customHeight="1">
      <c r="A92" s="29"/>
      <c r="B92" s="30"/>
      <c r="C92" s="26" t="s">
        <v>24</v>
      </c>
      <c r="D92" s="31"/>
      <c r="E92" s="31"/>
      <c r="F92" s="23" t="str">
        <f>IF(E18="","",E18)</f>
        <v xml:space="preserve"> </v>
      </c>
      <c r="G92" s="31"/>
      <c r="H92" s="31"/>
      <c r="I92" s="26" t="s">
        <v>28</v>
      </c>
      <c r="J92" s="27" t="str">
        <f>E24</f>
        <v xml:space="preserve"> </v>
      </c>
      <c r="K92" s="31"/>
      <c r="L92" s="5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hidden="1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hidden="1" s="2" customFormat="1" ht="29.28" customHeight="1">
      <c r="A94" s="29"/>
      <c r="B94" s="30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5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hidden="1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hidden="1" s="2" customFormat="1" ht="22.8" customHeight="1">
      <c r="A96" s="29"/>
      <c r="B96" s="30"/>
      <c r="C96" s="178" t="s">
        <v>98</v>
      </c>
      <c r="D96" s="31"/>
      <c r="E96" s="31"/>
      <c r="F96" s="31"/>
      <c r="G96" s="31"/>
      <c r="H96" s="31"/>
      <c r="I96" s="31"/>
      <c r="J96" s="106">
        <f>J129</f>
        <v>0</v>
      </c>
      <c r="K96" s="31"/>
      <c r="L96" s="5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hidden="1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J140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J150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9"/>
      <c r="C101" s="180"/>
      <c r="D101" s="181" t="s">
        <v>104</v>
      </c>
      <c r="E101" s="182"/>
      <c r="F101" s="182"/>
      <c r="G101" s="182"/>
      <c r="H101" s="182"/>
      <c r="I101" s="182"/>
      <c r="J101" s="183">
        <f>J152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5"/>
      <c r="C102" s="186"/>
      <c r="D102" s="187" t="s">
        <v>105</v>
      </c>
      <c r="E102" s="188"/>
      <c r="F102" s="188"/>
      <c r="G102" s="188"/>
      <c r="H102" s="188"/>
      <c r="I102" s="188"/>
      <c r="J102" s="189">
        <f>J153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106</v>
      </c>
      <c r="E103" s="188"/>
      <c r="F103" s="188"/>
      <c r="G103" s="188"/>
      <c r="H103" s="188"/>
      <c r="I103" s="188"/>
      <c r="J103" s="189">
        <f>J156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107</v>
      </c>
      <c r="E104" s="188"/>
      <c r="F104" s="188"/>
      <c r="G104" s="188"/>
      <c r="H104" s="188"/>
      <c r="I104" s="188"/>
      <c r="J104" s="189">
        <f>J163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108</v>
      </c>
      <c r="E105" s="188"/>
      <c r="F105" s="188"/>
      <c r="G105" s="188"/>
      <c r="H105" s="188"/>
      <c r="I105" s="188"/>
      <c r="J105" s="189">
        <f>J166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109</v>
      </c>
      <c r="E106" s="188"/>
      <c r="F106" s="188"/>
      <c r="G106" s="188"/>
      <c r="H106" s="188"/>
      <c r="I106" s="188"/>
      <c r="J106" s="189">
        <f>J170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9"/>
      <c r="C107" s="180"/>
      <c r="D107" s="181" t="s">
        <v>110</v>
      </c>
      <c r="E107" s="182"/>
      <c r="F107" s="182"/>
      <c r="G107" s="182"/>
      <c r="H107" s="182"/>
      <c r="I107" s="182"/>
      <c r="J107" s="183">
        <f>J172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5"/>
      <c r="C108" s="186"/>
      <c r="D108" s="187" t="s">
        <v>111</v>
      </c>
      <c r="E108" s="188"/>
      <c r="F108" s="188"/>
      <c r="G108" s="188"/>
      <c r="H108" s="188"/>
      <c r="I108" s="188"/>
      <c r="J108" s="189">
        <f>J173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179"/>
      <c r="C109" s="180"/>
      <c r="D109" s="181" t="s">
        <v>112</v>
      </c>
      <c r="E109" s="182"/>
      <c r="F109" s="182"/>
      <c r="G109" s="182"/>
      <c r="H109" s="182"/>
      <c r="I109" s="182"/>
      <c r="J109" s="183">
        <f>J177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2" customFormat="1" ht="21.84" customHeight="1">
      <c r="A110" s="29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5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hidden="1" s="2" customFormat="1" ht="6.96" customHeight="1">
      <c r="A111" s="29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hidden="1"/>
    <row r="113" hidden="1"/>
    <row r="114" hidden="1"/>
    <row r="115" s="2" customFormat="1" ht="6.96" customHeight="1">
      <c r="A115" s="29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24.96" customHeight="1">
      <c r="A116" s="29"/>
      <c r="B116" s="30"/>
      <c r="C116" s="20" t="s">
        <v>113</v>
      </c>
      <c r="D116" s="31"/>
      <c r="E116" s="31"/>
      <c r="F116" s="31"/>
      <c r="G116" s="31"/>
      <c r="H116" s="31"/>
      <c r="I116" s="31"/>
      <c r="J116" s="31"/>
      <c r="K116" s="31"/>
      <c r="L116" s="5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6.96" customHeight="1">
      <c r="A117" s="29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5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12" customHeight="1">
      <c r="A118" s="29"/>
      <c r="B118" s="30"/>
      <c r="C118" s="26" t="s">
        <v>12</v>
      </c>
      <c r="D118" s="31"/>
      <c r="E118" s="31"/>
      <c r="F118" s="31"/>
      <c r="G118" s="31"/>
      <c r="H118" s="31"/>
      <c r="I118" s="31"/>
      <c r="J118" s="31"/>
      <c r="K118" s="31"/>
      <c r="L118" s="5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16.5" customHeight="1">
      <c r="A119" s="29"/>
      <c r="B119" s="30"/>
      <c r="C119" s="31"/>
      <c r="D119" s="31"/>
      <c r="E119" s="174" t="str">
        <f>E7</f>
        <v>Rekonštrukcia kancelárskych a spoločných priestorov SBD III Košice</v>
      </c>
      <c r="F119" s="26"/>
      <c r="G119" s="26"/>
      <c r="H119" s="26"/>
      <c r="I119" s="31"/>
      <c r="J119" s="31"/>
      <c r="K119" s="31"/>
      <c r="L119" s="5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12" customHeight="1">
      <c r="A120" s="29"/>
      <c r="B120" s="30"/>
      <c r="C120" s="26" t="s">
        <v>93</v>
      </c>
      <c r="D120" s="31"/>
      <c r="E120" s="31"/>
      <c r="F120" s="31"/>
      <c r="G120" s="31"/>
      <c r="H120" s="31"/>
      <c r="I120" s="31"/>
      <c r="J120" s="31"/>
      <c r="K120" s="31"/>
      <c r="L120" s="5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30" customHeight="1">
      <c r="A121" s="29"/>
      <c r="B121" s="30"/>
      <c r="C121" s="31"/>
      <c r="D121" s="31"/>
      <c r="E121" s="72" t="str">
        <f>E9</f>
        <v>8-10-2024/2c - Rekonštrukcia kancelárskych priestorov SBD III Košice - časť archív 1.NP</v>
      </c>
      <c r="F121" s="31"/>
      <c r="G121" s="31"/>
      <c r="H121" s="31"/>
      <c r="I121" s="31"/>
      <c r="J121" s="31"/>
      <c r="K121" s="31"/>
      <c r="L121" s="5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6.96" customHeight="1">
      <c r="A122" s="29"/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5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12" customHeight="1">
      <c r="A123" s="29"/>
      <c r="B123" s="30"/>
      <c r="C123" s="26" t="s">
        <v>16</v>
      </c>
      <c r="D123" s="31"/>
      <c r="E123" s="31"/>
      <c r="F123" s="23" t="str">
        <f>F12</f>
        <v xml:space="preserve"> </v>
      </c>
      <c r="G123" s="31"/>
      <c r="H123" s="31"/>
      <c r="I123" s="26" t="s">
        <v>18</v>
      </c>
      <c r="J123" s="75" t="str">
        <f>IF(J12="","",J12)</f>
        <v>8. 10. 2024</v>
      </c>
      <c r="K123" s="31"/>
      <c r="L123" s="5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2" customFormat="1" ht="6.96" customHeight="1">
      <c r="A124" s="29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5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="2" customFormat="1" ht="15.15" customHeight="1">
      <c r="A125" s="29"/>
      <c r="B125" s="30"/>
      <c r="C125" s="26" t="s">
        <v>20</v>
      </c>
      <c r="D125" s="31"/>
      <c r="E125" s="31"/>
      <c r="F125" s="23" t="str">
        <f>E15</f>
        <v>SBD III Košice</v>
      </c>
      <c r="G125" s="31"/>
      <c r="H125" s="31"/>
      <c r="I125" s="26" t="s">
        <v>25</v>
      </c>
      <c r="J125" s="27" t="str">
        <f>E21</f>
        <v xml:space="preserve"> </v>
      </c>
      <c r="K125" s="31"/>
      <c r="L125" s="5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="2" customFormat="1" ht="15.15" customHeight="1">
      <c r="A126" s="29"/>
      <c r="B126" s="30"/>
      <c r="C126" s="26" t="s">
        <v>24</v>
      </c>
      <c r="D126" s="31"/>
      <c r="E126" s="31"/>
      <c r="F126" s="23" t="str">
        <f>IF(E18="","",E18)</f>
        <v xml:space="preserve"> </v>
      </c>
      <c r="G126" s="31"/>
      <c r="H126" s="31"/>
      <c r="I126" s="26" t="s">
        <v>28</v>
      </c>
      <c r="J126" s="27" t="str">
        <f>E24</f>
        <v xml:space="preserve"> </v>
      </c>
      <c r="K126" s="31"/>
      <c r="L126" s="5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="2" customFormat="1" ht="10.32" customHeight="1">
      <c r="A127" s="29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5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="11" customFormat="1" ht="29.28" customHeight="1">
      <c r="A128" s="191"/>
      <c r="B128" s="192"/>
      <c r="C128" s="193" t="s">
        <v>114</v>
      </c>
      <c r="D128" s="194" t="s">
        <v>55</v>
      </c>
      <c r="E128" s="194" t="s">
        <v>51</v>
      </c>
      <c r="F128" s="194" t="s">
        <v>52</v>
      </c>
      <c r="G128" s="194" t="s">
        <v>115</v>
      </c>
      <c r="H128" s="194" t="s">
        <v>116</v>
      </c>
      <c r="I128" s="194" t="s">
        <v>117</v>
      </c>
      <c r="J128" s="195" t="s">
        <v>97</v>
      </c>
      <c r="K128" s="196" t="s">
        <v>118</v>
      </c>
      <c r="L128" s="197"/>
      <c r="M128" s="96" t="s">
        <v>1</v>
      </c>
      <c r="N128" s="97" t="s">
        <v>34</v>
      </c>
      <c r="O128" s="97" t="s">
        <v>119</v>
      </c>
      <c r="P128" s="97" t="s">
        <v>120</v>
      </c>
      <c r="Q128" s="97" t="s">
        <v>121</v>
      </c>
      <c r="R128" s="97" t="s">
        <v>122</v>
      </c>
      <c r="S128" s="97" t="s">
        <v>123</v>
      </c>
      <c r="T128" s="98" t="s">
        <v>124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29"/>
      <c r="B129" s="30"/>
      <c r="C129" s="103" t="s">
        <v>98</v>
      </c>
      <c r="D129" s="31"/>
      <c r="E129" s="31"/>
      <c r="F129" s="31"/>
      <c r="G129" s="31"/>
      <c r="H129" s="31"/>
      <c r="I129" s="31"/>
      <c r="J129" s="198">
        <f>BK129</f>
        <v>0</v>
      </c>
      <c r="K129" s="31"/>
      <c r="L129" s="35"/>
      <c r="M129" s="99"/>
      <c r="N129" s="199"/>
      <c r="O129" s="100"/>
      <c r="P129" s="200">
        <f>P130+P152+P172+P177</f>
        <v>257.26820226000001</v>
      </c>
      <c r="Q129" s="100"/>
      <c r="R129" s="200">
        <f>R130+R152+R172+R177</f>
        <v>1.6170369903399999</v>
      </c>
      <c r="S129" s="100"/>
      <c r="T129" s="201">
        <f>T130+T152+T172+T177</f>
        <v>1.0324579999999999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69</v>
      </c>
      <c r="AU129" s="14" t="s">
        <v>99</v>
      </c>
      <c r="BK129" s="202">
        <f>BK130+BK152+BK172+BK177</f>
        <v>0</v>
      </c>
    </row>
    <row r="130" s="12" customFormat="1" ht="25.92" customHeight="1">
      <c r="A130" s="12"/>
      <c r="B130" s="203"/>
      <c r="C130" s="204"/>
      <c r="D130" s="205" t="s">
        <v>69</v>
      </c>
      <c r="E130" s="206" t="s">
        <v>125</v>
      </c>
      <c r="F130" s="206" t="s">
        <v>126</v>
      </c>
      <c r="G130" s="204"/>
      <c r="H130" s="204"/>
      <c r="I130" s="204"/>
      <c r="J130" s="207">
        <f>BK130</f>
        <v>0</v>
      </c>
      <c r="K130" s="204"/>
      <c r="L130" s="208"/>
      <c r="M130" s="209"/>
      <c r="N130" s="210"/>
      <c r="O130" s="210"/>
      <c r="P130" s="211">
        <f>P131+P140+P150</f>
        <v>167.79296017999999</v>
      </c>
      <c r="Q130" s="210"/>
      <c r="R130" s="211">
        <f>R131+R140+R150</f>
        <v>1.1221642703400001</v>
      </c>
      <c r="S130" s="210"/>
      <c r="T130" s="212">
        <f>T131+T140+T150</f>
        <v>0.213612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78</v>
      </c>
      <c r="AT130" s="214" t="s">
        <v>69</v>
      </c>
      <c r="AU130" s="214" t="s">
        <v>70</v>
      </c>
      <c r="AY130" s="213" t="s">
        <v>127</v>
      </c>
      <c r="BK130" s="215">
        <f>BK131+BK140+BK150</f>
        <v>0</v>
      </c>
    </row>
    <row r="131" s="12" customFormat="1" ht="22.8" customHeight="1">
      <c r="A131" s="12"/>
      <c r="B131" s="203"/>
      <c r="C131" s="204"/>
      <c r="D131" s="205" t="s">
        <v>69</v>
      </c>
      <c r="E131" s="216" t="s">
        <v>128</v>
      </c>
      <c r="F131" s="216" t="s">
        <v>129</v>
      </c>
      <c r="G131" s="204"/>
      <c r="H131" s="204"/>
      <c r="I131" s="204"/>
      <c r="J131" s="217">
        <f>BK131</f>
        <v>0</v>
      </c>
      <c r="K131" s="204"/>
      <c r="L131" s="208"/>
      <c r="M131" s="209"/>
      <c r="N131" s="210"/>
      <c r="O131" s="210"/>
      <c r="P131" s="211">
        <f>SUM(P132:P139)</f>
        <v>146.99722618000001</v>
      </c>
      <c r="Q131" s="210"/>
      <c r="R131" s="211">
        <f>SUM(R132:R139)</f>
        <v>1.1217719363000001</v>
      </c>
      <c r="S131" s="210"/>
      <c r="T131" s="212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78</v>
      </c>
      <c r="AT131" s="214" t="s">
        <v>69</v>
      </c>
      <c r="AU131" s="214" t="s">
        <v>78</v>
      </c>
      <c r="AY131" s="213" t="s">
        <v>127</v>
      </c>
      <c r="BK131" s="215">
        <f>SUM(BK132:BK139)</f>
        <v>0</v>
      </c>
    </row>
    <row r="132" s="2" customFormat="1" ht="24.15" customHeight="1">
      <c r="A132" s="29"/>
      <c r="B132" s="30"/>
      <c r="C132" s="218" t="s">
        <v>78</v>
      </c>
      <c r="D132" s="218" t="s">
        <v>130</v>
      </c>
      <c r="E132" s="219" t="s">
        <v>131</v>
      </c>
      <c r="F132" s="220" t="s">
        <v>132</v>
      </c>
      <c r="G132" s="221" t="s">
        <v>133</v>
      </c>
      <c r="H132" s="222">
        <v>1</v>
      </c>
      <c r="I132" s="222">
        <v>0</v>
      </c>
      <c r="J132" s="222">
        <f>ROUND(I132*H132,3)</f>
        <v>0</v>
      </c>
      <c r="K132" s="223"/>
      <c r="L132" s="35"/>
      <c r="M132" s="224" t="s">
        <v>1</v>
      </c>
      <c r="N132" s="225" t="s">
        <v>36</v>
      </c>
      <c r="O132" s="226">
        <v>0.082040000000000002</v>
      </c>
      <c r="P132" s="226">
        <f>O132*H132</f>
        <v>0.082040000000000002</v>
      </c>
      <c r="Q132" s="226">
        <v>0.00020471000000000001</v>
      </c>
      <c r="R132" s="226">
        <f>Q132*H132</f>
        <v>0.00020471000000000001</v>
      </c>
      <c r="S132" s="226">
        <v>0</v>
      </c>
      <c r="T132" s="227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28" t="s">
        <v>134</v>
      </c>
      <c r="AT132" s="228" t="s">
        <v>130</v>
      </c>
      <c r="AU132" s="228" t="s">
        <v>135</v>
      </c>
      <c r="AY132" s="14" t="s">
        <v>127</v>
      </c>
      <c r="BE132" s="229">
        <f>IF(N132="základná",J132,0)</f>
        <v>0</v>
      </c>
      <c r="BF132" s="229">
        <f>IF(N132="znížená",J132,0)</f>
        <v>0</v>
      </c>
      <c r="BG132" s="229">
        <f>IF(N132="zákl. prenesená",J132,0)</f>
        <v>0</v>
      </c>
      <c r="BH132" s="229">
        <f>IF(N132="zníž. prenesená",J132,0)</f>
        <v>0</v>
      </c>
      <c r="BI132" s="229">
        <f>IF(N132="nulová",J132,0)</f>
        <v>0</v>
      </c>
      <c r="BJ132" s="14" t="s">
        <v>135</v>
      </c>
      <c r="BK132" s="230">
        <f>ROUND(I132*H132,3)</f>
        <v>0</v>
      </c>
      <c r="BL132" s="14" t="s">
        <v>134</v>
      </c>
      <c r="BM132" s="228" t="s">
        <v>430</v>
      </c>
    </row>
    <row r="133" s="2" customFormat="1" ht="37.8" customHeight="1">
      <c r="A133" s="29"/>
      <c r="B133" s="30"/>
      <c r="C133" s="218" t="s">
        <v>135</v>
      </c>
      <c r="D133" s="218" t="s">
        <v>130</v>
      </c>
      <c r="E133" s="219" t="s">
        <v>137</v>
      </c>
      <c r="F133" s="220" t="s">
        <v>138</v>
      </c>
      <c r="G133" s="221" t="s">
        <v>139</v>
      </c>
      <c r="H133" s="222">
        <v>94.790000000000006</v>
      </c>
      <c r="I133" s="222">
        <v>0</v>
      </c>
      <c r="J133" s="222">
        <f>ROUND(I133*H133,3)</f>
        <v>0</v>
      </c>
      <c r="K133" s="223"/>
      <c r="L133" s="35"/>
      <c r="M133" s="224" t="s">
        <v>1</v>
      </c>
      <c r="N133" s="225" t="s">
        <v>36</v>
      </c>
      <c r="O133" s="226">
        <v>0.05203</v>
      </c>
      <c r="P133" s="226">
        <f>O133*H133</f>
        <v>4.9319237000000005</v>
      </c>
      <c r="Q133" s="226">
        <v>0.00014999999999999999</v>
      </c>
      <c r="R133" s="226">
        <f>Q133*H133</f>
        <v>0.0142185</v>
      </c>
      <c r="S133" s="226">
        <v>0</v>
      </c>
      <c r="T133" s="227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8" t="s">
        <v>134</v>
      </c>
      <c r="AT133" s="228" t="s">
        <v>130</v>
      </c>
      <c r="AU133" s="228" t="s">
        <v>135</v>
      </c>
      <c r="AY133" s="14" t="s">
        <v>127</v>
      </c>
      <c r="BE133" s="229">
        <f>IF(N133="základná",J133,0)</f>
        <v>0</v>
      </c>
      <c r="BF133" s="229">
        <f>IF(N133="znížená",J133,0)</f>
        <v>0</v>
      </c>
      <c r="BG133" s="229">
        <f>IF(N133="zákl. prenesená",J133,0)</f>
        <v>0</v>
      </c>
      <c r="BH133" s="229">
        <f>IF(N133="zníž. prenesená",J133,0)</f>
        <v>0</v>
      </c>
      <c r="BI133" s="229">
        <f>IF(N133="nulová",J133,0)</f>
        <v>0</v>
      </c>
      <c r="BJ133" s="14" t="s">
        <v>135</v>
      </c>
      <c r="BK133" s="230">
        <f>ROUND(I133*H133,3)</f>
        <v>0</v>
      </c>
      <c r="BL133" s="14" t="s">
        <v>134</v>
      </c>
      <c r="BM133" s="228" t="s">
        <v>431</v>
      </c>
    </row>
    <row r="134" s="2" customFormat="1" ht="24.15" customHeight="1">
      <c r="A134" s="29"/>
      <c r="B134" s="30"/>
      <c r="C134" s="218" t="s">
        <v>141</v>
      </c>
      <c r="D134" s="218" t="s">
        <v>130</v>
      </c>
      <c r="E134" s="219" t="s">
        <v>142</v>
      </c>
      <c r="F134" s="220" t="s">
        <v>143</v>
      </c>
      <c r="G134" s="221" t="s">
        <v>139</v>
      </c>
      <c r="H134" s="222">
        <v>94.790000000000006</v>
      </c>
      <c r="I134" s="222">
        <v>0</v>
      </c>
      <c r="J134" s="222">
        <f>ROUND(I134*H134,3)</f>
        <v>0</v>
      </c>
      <c r="K134" s="223"/>
      <c r="L134" s="35"/>
      <c r="M134" s="224" t="s">
        <v>1</v>
      </c>
      <c r="N134" s="225" t="s">
        <v>36</v>
      </c>
      <c r="O134" s="226">
        <v>0.052049999999999999</v>
      </c>
      <c r="P134" s="226">
        <f>O134*H134</f>
        <v>4.9338195000000002</v>
      </c>
      <c r="Q134" s="226">
        <v>0.00022499999999999999</v>
      </c>
      <c r="R134" s="226">
        <f>Q134*H134</f>
        <v>0.021327749999999999</v>
      </c>
      <c r="S134" s="226">
        <v>0</v>
      </c>
      <c r="T134" s="227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8" t="s">
        <v>134</v>
      </c>
      <c r="AT134" s="228" t="s">
        <v>130</v>
      </c>
      <c r="AU134" s="228" t="s">
        <v>135</v>
      </c>
      <c r="AY134" s="14" t="s">
        <v>127</v>
      </c>
      <c r="BE134" s="229">
        <f>IF(N134="základná",J134,0)</f>
        <v>0</v>
      </c>
      <c r="BF134" s="229">
        <f>IF(N134="znížená",J134,0)</f>
        <v>0</v>
      </c>
      <c r="BG134" s="229">
        <f>IF(N134="zákl. prenesená",J134,0)</f>
        <v>0</v>
      </c>
      <c r="BH134" s="229">
        <f>IF(N134="zníž. prenesená",J134,0)</f>
        <v>0</v>
      </c>
      <c r="BI134" s="229">
        <f>IF(N134="nulová",J134,0)</f>
        <v>0</v>
      </c>
      <c r="BJ134" s="14" t="s">
        <v>135</v>
      </c>
      <c r="BK134" s="230">
        <f>ROUND(I134*H134,3)</f>
        <v>0</v>
      </c>
      <c r="BL134" s="14" t="s">
        <v>134</v>
      </c>
      <c r="BM134" s="228" t="s">
        <v>432</v>
      </c>
    </row>
    <row r="135" s="2" customFormat="1" ht="16.5" customHeight="1">
      <c r="A135" s="29"/>
      <c r="B135" s="30"/>
      <c r="C135" s="218" t="s">
        <v>134</v>
      </c>
      <c r="D135" s="218" t="s">
        <v>130</v>
      </c>
      <c r="E135" s="219" t="s">
        <v>145</v>
      </c>
      <c r="F135" s="220" t="s">
        <v>146</v>
      </c>
      <c r="G135" s="221" t="s">
        <v>139</v>
      </c>
      <c r="H135" s="222">
        <v>94.790000000000006</v>
      </c>
      <c r="I135" s="222">
        <v>0</v>
      </c>
      <c r="J135" s="222">
        <f>ROUND(I135*H135,3)</f>
        <v>0</v>
      </c>
      <c r="K135" s="223"/>
      <c r="L135" s="35"/>
      <c r="M135" s="224" t="s">
        <v>1</v>
      </c>
      <c r="N135" s="225" t="s">
        <v>36</v>
      </c>
      <c r="O135" s="226">
        <v>0.31791999999999998</v>
      </c>
      <c r="P135" s="226">
        <f>O135*H135</f>
        <v>30.1356368</v>
      </c>
      <c r="Q135" s="226">
        <v>0.0044625000000000003</v>
      </c>
      <c r="R135" s="226">
        <f>Q135*H135</f>
        <v>0.42300037500000004</v>
      </c>
      <c r="S135" s="226">
        <v>0</v>
      </c>
      <c r="T135" s="227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8" t="s">
        <v>134</v>
      </c>
      <c r="AT135" s="228" t="s">
        <v>130</v>
      </c>
      <c r="AU135" s="228" t="s">
        <v>135</v>
      </c>
      <c r="AY135" s="14" t="s">
        <v>127</v>
      </c>
      <c r="BE135" s="229">
        <f>IF(N135="základná",J135,0)</f>
        <v>0</v>
      </c>
      <c r="BF135" s="229">
        <f>IF(N135="znížená",J135,0)</f>
        <v>0</v>
      </c>
      <c r="BG135" s="229">
        <f>IF(N135="zákl. prenesená",J135,0)</f>
        <v>0</v>
      </c>
      <c r="BH135" s="229">
        <f>IF(N135="zníž. prenesená",J135,0)</f>
        <v>0</v>
      </c>
      <c r="BI135" s="229">
        <f>IF(N135="nulová",J135,0)</f>
        <v>0</v>
      </c>
      <c r="BJ135" s="14" t="s">
        <v>135</v>
      </c>
      <c r="BK135" s="230">
        <f>ROUND(I135*H135,3)</f>
        <v>0</v>
      </c>
      <c r="BL135" s="14" t="s">
        <v>134</v>
      </c>
      <c r="BM135" s="228" t="s">
        <v>433</v>
      </c>
    </row>
    <row r="136" s="2" customFormat="1" ht="24.15" customHeight="1">
      <c r="A136" s="29"/>
      <c r="B136" s="30"/>
      <c r="C136" s="218" t="s">
        <v>148</v>
      </c>
      <c r="D136" s="218" t="s">
        <v>130</v>
      </c>
      <c r="E136" s="219" t="s">
        <v>149</v>
      </c>
      <c r="F136" s="220" t="s">
        <v>150</v>
      </c>
      <c r="G136" s="221" t="s">
        <v>139</v>
      </c>
      <c r="H136" s="222">
        <v>94.790000000000006</v>
      </c>
      <c r="I136" s="222">
        <v>0</v>
      </c>
      <c r="J136" s="222">
        <f>ROUND(I136*H136,3)</f>
        <v>0</v>
      </c>
      <c r="K136" s="223"/>
      <c r="L136" s="35"/>
      <c r="M136" s="224" t="s">
        <v>1</v>
      </c>
      <c r="N136" s="225" t="s">
        <v>36</v>
      </c>
      <c r="O136" s="226">
        <v>0.19106000000000001</v>
      </c>
      <c r="P136" s="226">
        <f>O136*H136</f>
        <v>18.1105774</v>
      </c>
      <c r="Q136" s="226">
        <v>0.0051539999999999997</v>
      </c>
      <c r="R136" s="226">
        <f>Q136*H136</f>
        <v>0.48854765999999999</v>
      </c>
      <c r="S136" s="226">
        <v>0</v>
      </c>
      <c r="T136" s="227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28" t="s">
        <v>134</v>
      </c>
      <c r="AT136" s="228" t="s">
        <v>130</v>
      </c>
      <c r="AU136" s="228" t="s">
        <v>135</v>
      </c>
      <c r="AY136" s="14" t="s">
        <v>127</v>
      </c>
      <c r="BE136" s="229">
        <f>IF(N136="základná",J136,0)</f>
        <v>0</v>
      </c>
      <c r="BF136" s="229">
        <f>IF(N136="znížená",J136,0)</f>
        <v>0</v>
      </c>
      <c r="BG136" s="229">
        <f>IF(N136="zákl. prenesená",J136,0)</f>
        <v>0</v>
      </c>
      <c r="BH136" s="229">
        <f>IF(N136="zníž. prenesená",J136,0)</f>
        <v>0</v>
      </c>
      <c r="BI136" s="229">
        <f>IF(N136="nulová",J136,0)</f>
        <v>0</v>
      </c>
      <c r="BJ136" s="14" t="s">
        <v>135</v>
      </c>
      <c r="BK136" s="230">
        <f>ROUND(I136*H136,3)</f>
        <v>0</v>
      </c>
      <c r="BL136" s="14" t="s">
        <v>134</v>
      </c>
      <c r="BM136" s="228" t="s">
        <v>434</v>
      </c>
    </row>
    <row r="137" s="2" customFormat="1" ht="16.5" customHeight="1">
      <c r="A137" s="29"/>
      <c r="B137" s="30"/>
      <c r="C137" s="218" t="s">
        <v>128</v>
      </c>
      <c r="D137" s="218" t="s">
        <v>130</v>
      </c>
      <c r="E137" s="219" t="s">
        <v>152</v>
      </c>
      <c r="F137" s="220" t="s">
        <v>153</v>
      </c>
      <c r="G137" s="221" t="s">
        <v>139</v>
      </c>
      <c r="H137" s="222">
        <v>94.790000000000006</v>
      </c>
      <c r="I137" s="222">
        <v>0</v>
      </c>
      <c r="J137" s="222">
        <f>ROUND(I137*H137,3)</f>
        <v>0</v>
      </c>
      <c r="K137" s="223"/>
      <c r="L137" s="35"/>
      <c r="M137" s="224" t="s">
        <v>1</v>
      </c>
      <c r="N137" s="225" t="s">
        <v>36</v>
      </c>
      <c r="O137" s="226">
        <v>0.81200000000000006</v>
      </c>
      <c r="P137" s="226">
        <f>O137*H137</f>
        <v>76.969480000000004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28" t="s">
        <v>134</v>
      </c>
      <c r="AT137" s="228" t="s">
        <v>130</v>
      </c>
      <c r="AU137" s="228" t="s">
        <v>135</v>
      </c>
      <c r="AY137" s="14" t="s">
        <v>127</v>
      </c>
      <c r="BE137" s="229">
        <f>IF(N137="základná",J137,0)</f>
        <v>0</v>
      </c>
      <c r="BF137" s="229">
        <f>IF(N137="znížená",J137,0)</f>
        <v>0</v>
      </c>
      <c r="BG137" s="229">
        <f>IF(N137="zákl. prenesená",J137,0)</f>
        <v>0</v>
      </c>
      <c r="BH137" s="229">
        <f>IF(N137="zníž. prenesená",J137,0)</f>
        <v>0</v>
      </c>
      <c r="BI137" s="229">
        <f>IF(N137="nulová",J137,0)</f>
        <v>0</v>
      </c>
      <c r="BJ137" s="14" t="s">
        <v>135</v>
      </c>
      <c r="BK137" s="230">
        <f>ROUND(I137*H137,3)</f>
        <v>0</v>
      </c>
      <c r="BL137" s="14" t="s">
        <v>134</v>
      </c>
      <c r="BM137" s="228" t="s">
        <v>435</v>
      </c>
    </row>
    <row r="138" s="2" customFormat="1" ht="24.15" customHeight="1">
      <c r="A138" s="29"/>
      <c r="B138" s="30"/>
      <c r="C138" s="218" t="s">
        <v>155</v>
      </c>
      <c r="D138" s="218" t="s">
        <v>130</v>
      </c>
      <c r="E138" s="219" t="s">
        <v>156</v>
      </c>
      <c r="F138" s="220" t="s">
        <v>157</v>
      </c>
      <c r="G138" s="221" t="s">
        <v>139</v>
      </c>
      <c r="H138" s="222">
        <v>35.601999999999997</v>
      </c>
      <c r="I138" s="222">
        <v>0</v>
      </c>
      <c r="J138" s="222">
        <f>ROUND(I138*H138,3)</f>
        <v>0</v>
      </c>
      <c r="K138" s="223"/>
      <c r="L138" s="35"/>
      <c r="M138" s="224" t="s">
        <v>1</v>
      </c>
      <c r="N138" s="225" t="s">
        <v>36</v>
      </c>
      <c r="O138" s="226">
        <v>0.1273</v>
      </c>
      <c r="P138" s="226">
        <f>O138*H138</f>
        <v>4.5321345999999991</v>
      </c>
      <c r="Q138" s="226">
        <v>4.6500000000000004E-06</v>
      </c>
      <c r="R138" s="226">
        <f>Q138*H138</f>
        <v>0.00016554929999999999</v>
      </c>
      <c r="S138" s="226">
        <v>0</v>
      </c>
      <c r="T138" s="227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8" t="s">
        <v>134</v>
      </c>
      <c r="AT138" s="228" t="s">
        <v>130</v>
      </c>
      <c r="AU138" s="228" t="s">
        <v>135</v>
      </c>
      <c r="AY138" s="14" t="s">
        <v>127</v>
      </c>
      <c r="BE138" s="229">
        <f>IF(N138="základná",J138,0)</f>
        <v>0</v>
      </c>
      <c r="BF138" s="229">
        <f>IF(N138="znížená",J138,0)</f>
        <v>0</v>
      </c>
      <c r="BG138" s="229">
        <f>IF(N138="zákl. prenesená",J138,0)</f>
        <v>0</v>
      </c>
      <c r="BH138" s="229">
        <f>IF(N138="zníž. prenesená",J138,0)</f>
        <v>0</v>
      </c>
      <c r="BI138" s="229">
        <f>IF(N138="nulová",J138,0)</f>
        <v>0</v>
      </c>
      <c r="BJ138" s="14" t="s">
        <v>135</v>
      </c>
      <c r="BK138" s="230">
        <f>ROUND(I138*H138,3)</f>
        <v>0</v>
      </c>
      <c r="BL138" s="14" t="s">
        <v>134</v>
      </c>
      <c r="BM138" s="228" t="s">
        <v>436</v>
      </c>
    </row>
    <row r="139" s="2" customFormat="1" ht="24.15" customHeight="1">
      <c r="A139" s="29"/>
      <c r="B139" s="30"/>
      <c r="C139" s="218" t="s">
        <v>159</v>
      </c>
      <c r="D139" s="218" t="s">
        <v>130</v>
      </c>
      <c r="E139" s="219" t="s">
        <v>160</v>
      </c>
      <c r="F139" s="220" t="s">
        <v>161</v>
      </c>
      <c r="G139" s="221" t="s">
        <v>139</v>
      </c>
      <c r="H139" s="222">
        <v>35.601999999999997</v>
      </c>
      <c r="I139" s="222">
        <v>0</v>
      </c>
      <c r="J139" s="222">
        <f>ROUND(I139*H139,3)</f>
        <v>0</v>
      </c>
      <c r="K139" s="223"/>
      <c r="L139" s="35"/>
      <c r="M139" s="224" t="s">
        <v>1</v>
      </c>
      <c r="N139" s="225" t="s">
        <v>36</v>
      </c>
      <c r="O139" s="226">
        <v>0.20509</v>
      </c>
      <c r="P139" s="226">
        <f>O139*H139</f>
        <v>7.3016141799999987</v>
      </c>
      <c r="Q139" s="226">
        <v>0.0048960000000000002</v>
      </c>
      <c r="R139" s="226">
        <f>Q139*H139</f>
        <v>0.17430739199999998</v>
      </c>
      <c r="S139" s="226">
        <v>0</v>
      </c>
      <c r="T139" s="227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228" t="s">
        <v>134</v>
      </c>
      <c r="AT139" s="228" t="s">
        <v>130</v>
      </c>
      <c r="AU139" s="228" t="s">
        <v>135</v>
      </c>
      <c r="AY139" s="14" t="s">
        <v>127</v>
      </c>
      <c r="BE139" s="229">
        <f>IF(N139="základná",J139,0)</f>
        <v>0</v>
      </c>
      <c r="BF139" s="229">
        <f>IF(N139="znížená",J139,0)</f>
        <v>0</v>
      </c>
      <c r="BG139" s="229">
        <f>IF(N139="zákl. prenesená",J139,0)</f>
        <v>0</v>
      </c>
      <c r="BH139" s="229">
        <f>IF(N139="zníž. prenesená",J139,0)</f>
        <v>0</v>
      </c>
      <c r="BI139" s="229">
        <f>IF(N139="nulová",J139,0)</f>
        <v>0</v>
      </c>
      <c r="BJ139" s="14" t="s">
        <v>135</v>
      </c>
      <c r="BK139" s="230">
        <f>ROUND(I139*H139,3)</f>
        <v>0</v>
      </c>
      <c r="BL139" s="14" t="s">
        <v>134</v>
      </c>
      <c r="BM139" s="228" t="s">
        <v>437</v>
      </c>
    </row>
    <row r="140" s="12" customFormat="1" ht="22.8" customHeight="1">
      <c r="A140" s="12"/>
      <c r="B140" s="203"/>
      <c r="C140" s="204"/>
      <c r="D140" s="205" t="s">
        <v>69</v>
      </c>
      <c r="E140" s="216" t="s">
        <v>163</v>
      </c>
      <c r="F140" s="216" t="s">
        <v>164</v>
      </c>
      <c r="G140" s="204"/>
      <c r="H140" s="204"/>
      <c r="I140" s="204"/>
      <c r="J140" s="217">
        <f>BK140</f>
        <v>0</v>
      </c>
      <c r="K140" s="204"/>
      <c r="L140" s="208"/>
      <c r="M140" s="209"/>
      <c r="N140" s="210"/>
      <c r="O140" s="210"/>
      <c r="P140" s="211">
        <f>SUM(P141:P149)</f>
        <v>20.324493999999998</v>
      </c>
      <c r="Q140" s="210"/>
      <c r="R140" s="211">
        <f>SUM(R141:R149)</f>
        <v>0.00039233403999999994</v>
      </c>
      <c r="S140" s="210"/>
      <c r="T140" s="212">
        <f>SUM(T141:T149)</f>
        <v>0.213612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78</v>
      </c>
      <c r="AT140" s="214" t="s">
        <v>69</v>
      </c>
      <c r="AU140" s="214" t="s">
        <v>78</v>
      </c>
      <c r="AY140" s="213" t="s">
        <v>127</v>
      </c>
      <c r="BK140" s="215">
        <f>SUM(BK141:BK149)</f>
        <v>0</v>
      </c>
    </row>
    <row r="141" s="2" customFormat="1" ht="16.5" customHeight="1">
      <c r="A141" s="29"/>
      <c r="B141" s="30"/>
      <c r="C141" s="218" t="s">
        <v>163</v>
      </c>
      <c r="D141" s="218" t="s">
        <v>130</v>
      </c>
      <c r="E141" s="219" t="s">
        <v>165</v>
      </c>
      <c r="F141" s="220" t="s">
        <v>370</v>
      </c>
      <c r="G141" s="221" t="s">
        <v>167</v>
      </c>
      <c r="H141" s="222">
        <v>5</v>
      </c>
      <c r="I141" s="222">
        <v>0</v>
      </c>
      <c r="J141" s="222">
        <f>ROUND(I141*H141,3)</f>
        <v>0</v>
      </c>
      <c r="K141" s="223"/>
      <c r="L141" s="35"/>
      <c r="M141" s="224" t="s">
        <v>1</v>
      </c>
      <c r="N141" s="225" t="s">
        <v>36</v>
      </c>
      <c r="O141" s="226">
        <v>0.096680000000000002</v>
      </c>
      <c r="P141" s="226">
        <f>O141*H141</f>
        <v>0.4834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8" t="s">
        <v>134</v>
      </c>
      <c r="AT141" s="228" t="s">
        <v>130</v>
      </c>
      <c r="AU141" s="228" t="s">
        <v>135</v>
      </c>
      <c r="AY141" s="14" t="s">
        <v>127</v>
      </c>
      <c r="BE141" s="229">
        <f>IF(N141="základná",J141,0)</f>
        <v>0</v>
      </c>
      <c r="BF141" s="229">
        <f>IF(N141="znížená",J141,0)</f>
        <v>0</v>
      </c>
      <c r="BG141" s="229">
        <f>IF(N141="zákl. prenesená",J141,0)</f>
        <v>0</v>
      </c>
      <c r="BH141" s="229">
        <f>IF(N141="zníž. prenesená",J141,0)</f>
        <v>0</v>
      </c>
      <c r="BI141" s="229">
        <f>IF(N141="nulová",J141,0)</f>
        <v>0</v>
      </c>
      <c r="BJ141" s="14" t="s">
        <v>135</v>
      </c>
      <c r="BK141" s="230">
        <f>ROUND(I141*H141,3)</f>
        <v>0</v>
      </c>
      <c r="BL141" s="14" t="s">
        <v>134</v>
      </c>
      <c r="BM141" s="228" t="s">
        <v>438</v>
      </c>
    </row>
    <row r="142" s="2" customFormat="1" ht="24.15" customHeight="1">
      <c r="A142" s="29"/>
      <c r="B142" s="30"/>
      <c r="C142" s="218" t="s">
        <v>169</v>
      </c>
      <c r="D142" s="218" t="s">
        <v>130</v>
      </c>
      <c r="E142" s="219" t="s">
        <v>170</v>
      </c>
      <c r="F142" s="220" t="s">
        <v>171</v>
      </c>
      <c r="G142" s="221" t="s">
        <v>139</v>
      </c>
      <c r="H142" s="222">
        <v>35.601999999999997</v>
      </c>
      <c r="I142" s="222">
        <v>0</v>
      </c>
      <c r="J142" s="222">
        <f>ROUND(I142*H142,3)</f>
        <v>0</v>
      </c>
      <c r="K142" s="223"/>
      <c r="L142" s="35"/>
      <c r="M142" s="224" t="s">
        <v>1</v>
      </c>
      <c r="N142" s="225" t="s">
        <v>36</v>
      </c>
      <c r="O142" s="226">
        <v>0.307</v>
      </c>
      <c r="P142" s="226">
        <f>O142*H142</f>
        <v>10.929813999999999</v>
      </c>
      <c r="Q142" s="226">
        <v>1.102E-05</v>
      </c>
      <c r="R142" s="226">
        <f>Q142*H142</f>
        <v>0.00039233403999999994</v>
      </c>
      <c r="S142" s="226">
        <v>0.0060000000000000001</v>
      </c>
      <c r="T142" s="227">
        <f>S142*H142</f>
        <v>0.213612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8" t="s">
        <v>134</v>
      </c>
      <c r="AT142" s="228" t="s">
        <v>130</v>
      </c>
      <c r="AU142" s="228" t="s">
        <v>135</v>
      </c>
      <c r="AY142" s="14" t="s">
        <v>127</v>
      </c>
      <c r="BE142" s="229">
        <f>IF(N142="základná",J142,0)</f>
        <v>0</v>
      </c>
      <c r="BF142" s="229">
        <f>IF(N142="znížená",J142,0)</f>
        <v>0</v>
      </c>
      <c r="BG142" s="229">
        <f>IF(N142="zákl. prenesená",J142,0)</f>
        <v>0</v>
      </c>
      <c r="BH142" s="229">
        <f>IF(N142="zníž. prenesená",J142,0)</f>
        <v>0</v>
      </c>
      <c r="BI142" s="229">
        <f>IF(N142="nulová",J142,0)</f>
        <v>0</v>
      </c>
      <c r="BJ142" s="14" t="s">
        <v>135</v>
      </c>
      <c r="BK142" s="230">
        <f>ROUND(I142*H142,3)</f>
        <v>0</v>
      </c>
      <c r="BL142" s="14" t="s">
        <v>134</v>
      </c>
      <c r="BM142" s="228" t="s">
        <v>439</v>
      </c>
    </row>
    <row r="143" s="2" customFormat="1" ht="24.15" customHeight="1">
      <c r="A143" s="29"/>
      <c r="B143" s="30"/>
      <c r="C143" s="218" t="s">
        <v>173</v>
      </c>
      <c r="D143" s="218" t="s">
        <v>130</v>
      </c>
      <c r="E143" s="219" t="s">
        <v>179</v>
      </c>
      <c r="F143" s="220" t="s">
        <v>180</v>
      </c>
      <c r="G143" s="221" t="s">
        <v>181</v>
      </c>
      <c r="H143" s="222">
        <v>1.032</v>
      </c>
      <c r="I143" s="222">
        <v>0</v>
      </c>
      <c r="J143" s="222">
        <f>ROUND(I143*H143,3)</f>
        <v>0</v>
      </c>
      <c r="K143" s="223"/>
      <c r="L143" s="35"/>
      <c r="M143" s="224" t="s">
        <v>1</v>
      </c>
      <c r="N143" s="225" t="s">
        <v>36</v>
      </c>
      <c r="O143" s="226">
        <v>0.88200000000000001</v>
      </c>
      <c r="P143" s="226">
        <f>O143*H143</f>
        <v>0.91022400000000003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28" t="s">
        <v>134</v>
      </c>
      <c r="AT143" s="228" t="s">
        <v>130</v>
      </c>
      <c r="AU143" s="228" t="s">
        <v>135</v>
      </c>
      <c r="AY143" s="14" t="s">
        <v>127</v>
      </c>
      <c r="BE143" s="229">
        <f>IF(N143="základná",J143,0)</f>
        <v>0</v>
      </c>
      <c r="BF143" s="229">
        <f>IF(N143="znížená",J143,0)</f>
        <v>0</v>
      </c>
      <c r="BG143" s="229">
        <f>IF(N143="zákl. prenesená",J143,0)</f>
        <v>0</v>
      </c>
      <c r="BH143" s="229">
        <f>IF(N143="zníž. prenesená",J143,0)</f>
        <v>0</v>
      </c>
      <c r="BI143" s="229">
        <f>IF(N143="nulová",J143,0)</f>
        <v>0</v>
      </c>
      <c r="BJ143" s="14" t="s">
        <v>135</v>
      </c>
      <c r="BK143" s="230">
        <f>ROUND(I143*H143,3)</f>
        <v>0</v>
      </c>
      <c r="BL143" s="14" t="s">
        <v>134</v>
      </c>
      <c r="BM143" s="228" t="s">
        <v>440</v>
      </c>
    </row>
    <row r="144" s="2" customFormat="1" ht="24.15" customHeight="1">
      <c r="A144" s="29"/>
      <c r="B144" s="30"/>
      <c r="C144" s="218" t="s">
        <v>178</v>
      </c>
      <c r="D144" s="218" t="s">
        <v>130</v>
      </c>
      <c r="E144" s="219" t="s">
        <v>184</v>
      </c>
      <c r="F144" s="220" t="s">
        <v>185</v>
      </c>
      <c r="G144" s="221" t="s">
        <v>181</v>
      </c>
      <c r="H144" s="222">
        <v>7.2999999999999998</v>
      </c>
      <c r="I144" s="222">
        <v>0</v>
      </c>
      <c r="J144" s="222">
        <f>ROUND(I144*H144,3)</f>
        <v>0</v>
      </c>
      <c r="K144" s="223"/>
      <c r="L144" s="35"/>
      <c r="M144" s="224" t="s">
        <v>1</v>
      </c>
      <c r="N144" s="225" t="s">
        <v>36</v>
      </c>
      <c r="O144" s="226">
        <v>0.61799999999999999</v>
      </c>
      <c r="P144" s="226">
        <f>O144*H144</f>
        <v>4.5114000000000001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8" t="s">
        <v>134</v>
      </c>
      <c r="AT144" s="228" t="s">
        <v>130</v>
      </c>
      <c r="AU144" s="228" t="s">
        <v>135</v>
      </c>
      <c r="AY144" s="14" t="s">
        <v>127</v>
      </c>
      <c r="BE144" s="229">
        <f>IF(N144="základná",J144,0)</f>
        <v>0</v>
      </c>
      <c r="BF144" s="229">
        <f>IF(N144="znížená",J144,0)</f>
        <v>0</v>
      </c>
      <c r="BG144" s="229">
        <f>IF(N144="zákl. prenesená",J144,0)</f>
        <v>0</v>
      </c>
      <c r="BH144" s="229">
        <f>IF(N144="zníž. prenesená",J144,0)</f>
        <v>0</v>
      </c>
      <c r="BI144" s="229">
        <f>IF(N144="nulová",J144,0)</f>
        <v>0</v>
      </c>
      <c r="BJ144" s="14" t="s">
        <v>135</v>
      </c>
      <c r="BK144" s="230">
        <f>ROUND(I144*H144,3)</f>
        <v>0</v>
      </c>
      <c r="BL144" s="14" t="s">
        <v>134</v>
      </c>
      <c r="BM144" s="228" t="s">
        <v>441</v>
      </c>
    </row>
    <row r="145" s="2" customFormat="1" ht="21.75" customHeight="1">
      <c r="A145" s="29"/>
      <c r="B145" s="30"/>
      <c r="C145" s="218" t="s">
        <v>183</v>
      </c>
      <c r="D145" s="218" t="s">
        <v>130</v>
      </c>
      <c r="E145" s="219" t="s">
        <v>188</v>
      </c>
      <c r="F145" s="220" t="s">
        <v>189</v>
      </c>
      <c r="G145" s="221" t="s">
        <v>181</v>
      </c>
      <c r="H145" s="222">
        <v>1.032</v>
      </c>
      <c r="I145" s="222">
        <v>0</v>
      </c>
      <c r="J145" s="222">
        <f>ROUND(I145*H145,3)</f>
        <v>0</v>
      </c>
      <c r="K145" s="223"/>
      <c r="L145" s="35"/>
      <c r="M145" s="224" t="s">
        <v>1</v>
      </c>
      <c r="N145" s="225" t="s">
        <v>36</v>
      </c>
      <c r="O145" s="226">
        <v>0.59799999999999998</v>
      </c>
      <c r="P145" s="226">
        <f>O145*H145</f>
        <v>0.61713600000000002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8" t="s">
        <v>134</v>
      </c>
      <c r="AT145" s="228" t="s">
        <v>130</v>
      </c>
      <c r="AU145" s="228" t="s">
        <v>135</v>
      </c>
      <c r="AY145" s="14" t="s">
        <v>127</v>
      </c>
      <c r="BE145" s="229">
        <f>IF(N145="základná",J145,0)</f>
        <v>0</v>
      </c>
      <c r="BF145" s="229">
        <f>IF(N145="znížená",J145,0)</f>
        <v>0</v>
      </c>
      <c r="BG145" s="229">
        <f>IF(N145="zákl. prenesená",J145,0)</f>
        <v>0</v>
      </c>
      <c r="BH145" s="229">
        <f>IF(N145="zníž. prenesená",J145,0)</f>
        <v>0</v>
      </c>
      <c r="BI145" s="229">
        <f>IF(N145="nulová",J145,0)</f>
        <v>0</v>
      </c>
      <c r="BJ145" s="14" t="s">
        <v>135</v>
      </c>
      <c r="BK145" s="230">
        <f>ROUND(I145*H145,3)</f>
        <v>0</v>
      </c>
      <c r="BL145" s="14" t="s">
        <v>134</v>
      </c>
      <c r="BM145" s="228" t="s">
        <v>442</v>
      </c>
    </row>
    <row r="146" s="2" customFormat="1" ht="24.15" customHeight="1">
      <c r="A146" s="29"/>
      <c r="B146" s="30"/>
      <c r="C146" s="218" t="s">
        <v>187</v>
      </c>
      <c r="D146" s="218" t="s">
        <v>130</v>
      </c>
      <c r="E146" s="219" t="s">
        <v>192</v>
      </c>
      <c r="F146" s="220" t="s">
        <v>193</v>
      </c>
      <c r="G146" s="221" t="s">
        <v>181</v>
      </c>
      <c r="H146" s="222">
        <v>18.960000000000001</v>
      </c>
      <c r="I146" s="222">
        <v>0</v>
      </c>
      <c r="J146" s="222">
        <f>ROUND(I146*H146,3)</f>
        <v>0</v>
      </c>
      <c r="K146" s="223"/>
      <c r="L146" s="35"/>
      <c r="M146" s="224" t="s">
        <v>1</v>
      </c>
      <c r="N146" s="225" t="s">
        <v>36</v>
      </c>
      <c r="O146" s="226">
        <v>0.0070000000000000001</v>
      </c>
      <c r="P146" s="226">
        <f>O146*H146</f>
        <v>0.13272000000000001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228" t="s">
        <v>134</v>
      </c>
      <c r="AT146" s="228" t="s">
        <v>130</v>
      </c>
      <c r="AU146" s="228" t="s">
        <v>135</v>
      </c>
      <c r="AY146" s="14" t="s">
        <v>127</v>
      </c>
      <c r="BE146" s="229">
        <f>IF(N146="základná",J146,0)</f>
        <v>0</v>
      </c>
      <c r="BF146" s="229">
        <f>IF(N146="znížená",J146,0)</f>
        <v>0</v>
      </c>
      <c r="BG146" s="229">
        <f>IF(N146="zákl. prenesená",J146,0)</f>
        <v>0</v>
      </c>
      <c r="BH146" s="229">
        <f>IF(N146="zníž. prenesená",J146,0)</f>
        <v>0</v>
      </c>
      <c r="BI146" s="229">
        <f>IF(N146="nulová",J146,0)</f>
        <v>0</v>
      </c>
      <c r="BJ146" s="14" t="s">
        <v>135</v>
      </c>
      <c r="BK146" s="230">
        <f>ROUND(I146*H146,3)</f>
        <v>0</v>
      </c>
      <c r="BL146" s="14" t="s">
        <v>134</v>
      </c>
      <c r="BM146" s="228" t="s">
        <v>443</v>
      </c>
    </row>
    <row r="147" s="2" customFormat="1" ht="24.15" customHeight="1">
      <c r="A147" s="29"/>
      <c r="B147" s="30"/>
      <c r="C147" s="218" t="s">
        <v>191</v>
      </c>
      <c r="D147" s="218" t="s">
        <v>130</v>
      </c>
      <c r="E147" s="219" t="s">
        <v>196</v>
      </c>
      <c r="F147" s="220" t="s">
        <v>197</v>
      </c>
      <c r="G147" s="221" t="s">
        <v>181</v>
      </c>
      <c r="H147" s="222">
        <v>2.3199999999999998</v>
      </c>
      <c r="I147" s="222">
        <v>0</v>
      </c>
      <c r="J147" s="222">
        <f>ROUND(I147*H147,3)</f>
        <v>0</v>
      </c>
      <c r="K147" s="223"/>
      <c r="L147" s="35"/>
      <c r="M147" s="224" t="s">
        <v>1</v>
      </c>
      <c r="N147" s="225" t="s">
        <v>36</v>
      </c>
      <c r="O147" s="226">
        <v>0.89000000000000001</v>
      </c>
      <c r="P147" s="226">
        <f>O147*H147</f>
        <v>2.0648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8" t="s">
        <v>134</v>
      </c>
      <c r="AT147" s="228" t="s">
        <v>130</v>
      </c>
      <c r="AU147" s="228" t="s">
        <v>135</v>
      </c>
      <c r="AY147" s="14" t="s">
        <v>127</v>
      </c>
      <c r="BE147" s="229">
        <f>IF(N147="základná",J147,0)</f>
        <v>0</v>
      </c>
      <c r="BF147" s="229">
        <f>IF(N147="znížená",J147,0)</f>
        <v>0</v>
      </c>
      <c r="BG147" s="229">
        <f>IF(N147="zákl. prenesená",J147,0)</f>
        <v>0</v>
      </c>
      <c r="BH147" s="229">
        <f>IF(N147="zníž. prenesená",J147,0)</f>
        <v>0</v>
      </c>
      <c r="BI147" s="229">
        <f>IF(N147="nulová",J147,0)</f>
        <v>0</v>
      </c>
      <c r="BJ147" s="14" t="s">
        <v>135</v>
      </c>
      <c r="BK147" s="230">
        <f>ROUND(I147*H147,3)</f>
        <v>0</v>
      </c>
      <c r="BL147" s="14" t="s">
        <v>134</v>
      </c>
      <c r="BM147" s="228" t="s">
        <v>444</v>
      </c>
    </row>
    <row r="148" s="2" customFormat="1" ht="24.15" customHeight="1">
      <c r="A148" s="29"/>
      <c r="B148" s="30"/>
      <c r="C148" s="218" t="s">
        <v>195</v>
      </c>
      <c r="D148" s="218" t="s">
        <v>130</v>
      </c>
      <c r="E148" s="219" t="s">
        <v>200</v>
      </c>
      <c r="F148" s="220" t="s">
        <v>201</v>
      </c>
      <c r="G148" s="221" t="s">
        <v>181</v>
      </c>
      <c r="H148" s="222">
        <v>6.75</v>
      </c>
      <c r="I148" s="222">
        <v>0</v>
      </c>
      <c r="J148" s="222">
        <f>ROUND(I148*H148,3)</f>
        <v>0</v>
      </c>
      <c r="K148" s="223"/>
      <c r="L148" s="35"/>
      <c r="M148" s="224" t="s">
        <v>1</v>
      </c>
      <c r="N148" s="225" t="s">
        <v>36</v>
      </c>
      <c r="O148" s="226">
        <v>0.10000000000000001</v>
      </c>
      <c r="P148" s="226">
        <f>O148*H148</f>
        <v>0.67500000000000004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8" t="s">
        <v>134</v>
      </c>
      <c r="AT148" s="228" t="s">
        <v>130</v>
      </c>
      <c r="AU148" s="228" t="s">
        <v>135</v>
      </c>
      <c r="AY148" s="14" t="s">
        <v>127</v>
      </c>
      <c r="BE148" s="229">
        <f>IF(N148="základná",J148,0)</f>
        <v>0</v>
      </c>
      <c r="BF148" s="229">
        <f>IF(N148="znížená",J148,0)</f>
        <v>0</v>
      </c>
      <c r="BG148" s="229">
        <f>IF(N148="zákl. prenesená",J148,0)</f>
        <v>0</v>
      </c>
      <c r="BH148" s="229">
        <f>IF(N148="zníž. prenesená",J148,0)</f>
        <v>0</v>
      </c>
      <c r="BI148" s="229">
        <f>IF(N148="nulová",J148,0)</f>
        <v>0</v>
      </c>
      <c r="BJ148" s="14" t="s">
        <v>135</v>
      </c>
      <c r="BK148" s="230">
        <f>ROUND(I148*H148,3)</f>
        <v>0</v>
      </c>
      <c r="BL148" s="14" t="s">
        <v>134</v>
      </c>
      <c r="BM148" s="228" t="s">
        <v>445</v>
      </c>
    </row>
    <row r="149" s="2" customFormat="1" ht="24.15" customHeight="1">
      <c r="A149" s="29"/>
      <c r="B149" s="30"/>
      <c r="C149" s="218" t="s">
        <v>199</v>
      </c>
      <c r="D149" s="218" t="s">
        <v>130</v>
      </c>
      <c r="E149" s="219" t="s">
        <v>204</v>
      </c>
      <c r="F149" s="220" t="s">
        <v>205</v>
      </c>
      <c r="G149" s="221" t="s">
        <v>181</v>
      </c>
      <c r="H149" s="222">
        <v>19.449999999999999</v>
      </c>
      <c r="I149" s="222">
        <v>0</v>
      </c>
      <c r="J149" s="222">
        <f>ROUND(I149*H149,3)</f>
        <v>0</v>
      </c>
      <c r="K149" s="223"/>
      <c r="L149" s="35"/>
      <c r="M149" s="224" t="s">
        <v>1</v>
      </c>
      <c r="N149" s="225" t="s">
        <v>36</v>
      </c>
      <c r="O149" s="226">
        <v>0</v>
      </c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228" t="s">
        <v>134</v>
      </c>
      <c r="AT149" s="228" t="s">
        <v>130</v>
      </c>
      <c r="AU149" s="228" t="s">
        <v>135</v>
      </c>
      <c r="AY149" s="14" t="s">
        <v>127</v>
      </c>
      <c r="BE149" s="229">
        <f>IF(N149="základná",J149,0)</f>
        <v>0</v>
      </c>
      <c r="BF149" s="229">
        <f>IF(N149="znížená",J149,0)</f>
        <v>0</v>
      </c>
      <c r="BG149" s="229">
        <f>IF(N149="zákl. prenesená",J149,0)</f>
        <v>0</v>
      </c>
      <c r="BH149" s="229">
        <f>IF(N149="zníž. prenesená",J149,0)</f>
        <v>0</v>
      </c>
      <c r="BI149" s="229">
        <f>IF(N149="nulová",J149,0)</f>
        <v>0</v>
      </c>
      <c r="BJ149" s="14" t="s">
        <v>135</v>
      </c>
      <c r="BK149" s="230">
        <f>ROUND(I149*H149,3)</f>
        <v>0</v>
      </c>
      <c r="BL149" s="14" t="s">
        <v>134</v>
      </c>
      <c r="BM149" s="228" t="s">
        <v>446</v>
      </c>
    </row>
    <row r="150" s="12" customFormat="1" ht="22.8" customHeight="1">
      <c r="A150" s="12"/>
      <c r="B150" s="203"/>
      <c r="C150" s="204"/>
      <c r="D150" s="205" t="s">
        <v>69</v>
      </c>
      <c r="E150" s="216" t="s">
        <v>207</v>
      </c>
      <c r="F150" s="216" t="s">
        <v>208</v>
      </c>
      <c r="G150" s="204"/>
      <c r="H150" s="204"/>
      <c r="I150" s="204"/>
      <c r="J150" s="217">
        <f>BK150</f>
        <v>0</v>
      </c>
      <c r="K150" s="204"/>
      <c r="L150" s="208"/>
      <c r="M150" s="209"/>
      <c r="N150" s="210"/>
      <c r="O150" s="210"/>
      <c r="P150" s="211">
        <f>P151</f>
        <v>0.47124000000000005</v>
      </c>
      <c r="Q150" s="210"/>
      <c r="R150" s="211">
        <f>R151</f>
        <v>0</v>
      </c>
      <c r="S150" s="210"/>
      <c r="T150" s="212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78</v>
      </c>
      <c r="AT150" s="214" t="s">
        <v>69</v>
      </c>
      <c r="AU150" s="214" t="s">
        <v>78</v>
      </c>
      <c r="AY150" s="213" t="s">
        <v>127</v>
      </c>
      <c r="BK150" s="215">
        <f>BK151</f>
        <v>0</v>
      </c>
    </row>
    <row r="151" s="2" customFormat="1" ht="24.15" customHeight="1">
      <c r="A151" s="29"/>
      <c r="B151" s="30"/>
      <c r="C151" s="218" t="s">
        <v>203</v>
      </c>
      <c r="D151" s="218" t="s">
        <v>130</v>
      </c>
      <c r="E151" s="219" t="s">
        <v>210</v>
      </c>
      <c r="F151" s="220" t="s">
        <v>211</v>
      </c>
      <c r="G151" s="221" t="s">
        <v>181</v>
      </c>
      <c r="H151" s="222">
        <v>1.1220000000000001</v>
      </c>
      <c r="I151" s="222">
        <v>0</v>
      </c>
      <c r="J151" s="222">
        <f>ROUND(I151*H151,3)</f>
        <v>0</v>
      </c>
      <c r="K151" s="223"/>
      <c r="L151" s="35"/>
      <c r="M151" s="224" t="s">
        <v>1</v>
      </c>
      <c r="N151" s="225" t="s">
        <v>36</v>
      </c>
      <c r="O151" s="226">
        <v>0.41999999999999998</v>
      </c>
      <c r="P151" s="226">
        <f>O151*H151</f>
        <v>0.47124000000000005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228" t="s">
        <v>134</v>
      </c>
      <c r="AT151" s="228" t="s">
        <v>130</v>
      </c>
      <c r="AU151" s="228" t="s">
        <v>135</v>
      </c>
      <c r="AY151" s="14" t="s">
        <v>127</v>
      </c>
      <c r="BE151" s="229">
        <f>IF(N151="základná",J151,0)</f>
        <v>0</v>
      </c>
      <c r="BF151" s="229">
        <f>IF(N151="znížená",J151,0)</f>
        <v>0</v>
      </c>
      <c r="BG151" s="229">
        <f>IF(N151="zákl. prenesená",J151,0)</f>
        <v>0</v>
      </c>
      <c r="BH151" s="229">
        <f>IF(N151="zníž. prenesená",J151,0)</f>
        <v>0</v>
      </c>
      <c r="BI151" s="229">
        <f>IF(N151="nulová",J151,0)</f>
        <v>0</v>
      </c>
      <c r="BJ151" s="14" t="s">
        <v>135</v>
      </c>
      <c r="BK151" s="230">
        <f>ROUND(I151*H151,3)</f>
        <v>0</v>
      </c>
      <c r="BL151" s="14" t="s">
        <v>134</v>
      </c>
      <c r="BM151" s="228" t="s">
        <v>447</v>
      </c>
    </row>
    <row r="152" s="12" customFormat="1" ht="25.92" customHeight="1">
      <c r="A152" s="12"/>
      <c r="B152" s="203"/>
      <c r="C152" s="204"/>
      <c r="D152" s="205" t="s">
        <v>69</v>
      </c>
      <c r="E152" s="206" t="s">
        <v>213</v>
      </c>
      <c r="F152" s="206" t="s">
        <v>214</v>
      </c>
      <c r="G152" s="204"/>
      <c r="H152" s="204"/>
      <c r="I152" s="204"/>
      <c r="J152" s="207">
        <f>BK152</f>
        <v>0</v>
      </c>
      <c r="K152" s="204"/>
      <c r="L152" s="208"/>
      <c r="M152" s="209"/>
      <c r="N152" s="210"/>
      <c r="O152" s="210"/>
      <c r="P152" s="211">
        <f>P153+P156+P163+P166+P170</f>
        <v>68.991242079999992</v>
      </c>
      <c r="Q152" s="210"/>
      <c r="R152" s="211">
        <f>R153+R156+R163+R166+R170</f>
        <v>0.47987271999999997</v>
      </c>
      <c r="S152" s="210"/>
      <c r="T152" s="212">
        <f>T153+T156+T163+T166+T170</f>
        <v>0.81884599999999985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135</v>
      </c>
      <c r="AT152" s="214" t="s">
        <v>69</v>
      </c>
      <c r="AU152" s="214" t="s">
        <v>70</v>
      </c>
      <c r="AY152" s="213" t="s">
        <v>127</v>
      </c>
      <c r="BK152" s="215">
        <f>BK153+BK156+BK163+BK166+BK170</f>
        <v>0</v>
      </c>
    </row>
    <row r="153" s="12" customFormat="1" ht="22.8" customHeight="1">
      <c r="A153" s="12"/>
      <c r="B153" s="203"/>
      <c r="C153" s="204"/>
      <c r="D153" s="205" t="s">
        <v>69</v>
      </c>
      <c r="E153" s="216" t="s">
        <v>215</v>
      </c>
      <c r="F153" s="216" t="s">
        <v>216</v>
      </c>
      <c r="G153" s="204"/>
      <c r="H153" s="204"/>
      <c r="I153" s="204"/>
      <c r="J153" s="217">
        <f>BK153</f>
        <v>0</v>
      </c>
      <c r="K153" s="204"/>
      <c r="L153" s="208"/>
      <c r="M153" s="209"/>
      <c r="N153" s="210"/>
      <c r="O153" s="210"/>
      <c r="P153" s="211">
        <f>SUM(P154:P155)</f>
        <v>27.673157319999994</v>
      </c>
      <c r="Q153" s="210"/>
      <c r="R153" s="211">
        <f>SUM(R154:R155)</f>
        <v>0.28931609279999998</v>
      </c>
      <c r="S153" s="210"/>
      <c r="T153" s="212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135</v>
      </c>
      <c r="AT153" s="214" t="s">
        <v>69</v>
      </c>
      <c r="AU153" s="214" t="s">
        <v>78</v>
      </c>
      <c r="AY153" s="213" t="s">
        <v>127</v>
      </c>
      <c r="BK153" s="215">
        <f>SUM(BK154:BK155)</f>
        <v>0</v>
      </c>
    </row>
    <row r="154" s="2" customFormat="1" ht="37.8" customHeight="1">
      <c r="A154" s="29"/>
      <c r="B154" s="30"/>
      <c r="C154" s="218" t="s">
        <v>209</v>
      </c>
      <c r="D154" s="218" t="s">
        <v>130</v>
      </c>
      <c r="E154" s="219" t="s">
        <v>217</v>
      </c>
      <c r="F154" s="220" t="s">
        <v>218</v>
      </c>
      <c r="G154" s="221" t="s">
        <v>139</v>
      </c>
      <c r="H154" s="222">
        <v>35.601999999999997</v>
      </c>
      <c r="I154" s="222">
        <v>0</v>
      </c>
      <c r="J154" s="222">
        <f>ROUND(I154*H154,3)</f>
        <v>0</v>
      </c>
      <c r="K154" s="223"/>
      <c r="L154" s="35"/>
      <c r="M154" s="224" t="s">
        <v>1</v>
      </c>
      <c r="N154" s="225" t="s">
        <v>36</v>
      </c>
      <c r="O154" s="226">
        <v>0.76815999999999995</v>
      </c>
      <c r="P154" s="226">
        <f>O154*H154</f>
        <v>27.348032319999994</v>
      </c>
      <c r="Q154" s="226">
        <v>0.0081264000000000006</v>
      </c>
      <c r="R154" s="226">
        <f>Q154*H154</f>
        <v>0.28931609279999998</v>
      </c>
      <c r="S154" s="226">
        <v>0</v>
      </c>
      <c r="T154" s="227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28" t="s">
        <v>195</v>
      </c>
      <c r="AT154" s="228" t="s">
        <v>130</v>
      </c>
      <c r="AU154" s="228" t="s">
        <v>135</v>
      </c>
      <c r="AY154" s="14" t="s">
        <v>127</v>
      </c>
      <c r="BE154" s="229">
        <f>IF(N154="základná",J154,0)</f>
        <v>0</v>
      </c>
      <c r="BF154" s="229">
        <f>IF(N154="znížená",J154,0)</f>
        <v>0</v>
      </c>
      <c r="BG154" s="229">
        <f>IF(N154="zákl. prenesená",J154,0)</f>
        <v>0</v>
      </c>
      <c r="BH154" s="229">
        <f>IF(N154="zníž. prenesená",J154,0)</f>
        <v>0</v>
      </c>
      <c r="BI154" s="229">
        <f>IF(N154="nulová",J154,0)</f>
        <v>0</v>
      </c>
      <c r="BJ154" s="14" t="s">
        <v>135</v>
      </c>
      <c r="BK154" s="230">
        <f>ROUND(I154*H154,3)</f>
        <v>0</v>
      </c>
      <c r="BL154" s="14" t="s">
        <v>195</v>
      </c>
      <c r="BM154" s="228" t="s">
        <v>448</v>
      </c>
    </row>
    <row r="155" s="2" customFormat="1" ht="21.75" customHeight="1">
      <c r="A155" s="29"/>
      <c r="B155" s="30"/>
      <c r="C155" s="218" t="s">
        <v>7</v>
      </c>
      <c r="D155" s="218" t="s">
        <v>130</v>
      </c>
      <c r="E155" s="219" t="s">
        <v>221</v>
      </c>
      <c r="F155" s="220" t="s">
        <v>222</v>
      </c>
      <c r="G155" s="221" t="s">
        <v>181</v>
      </c>
      <c r="H155" s="222">
        <v>0.28899999999999998</v>
      </c>
      <c r="I155" s="222">
        <v>0</v>
      </c>
      <c r="J155" s="222">
        <f>ROUND(I155*H155,3)</f>
        <v>0</v>
      </c>
      <c r="K155" s="223"/>
      <c r="L155" s="35"/>
      <c r="M155" s="224" t="s">
        <v>1</v>
      </c>
      <c r="N155" s="225" t="s">
        <v>36</v>
      </c>
      <c r="O155" s="226">
        <v>1.125</v>
      </c>
      <c r="P155" s="226">
        <f>O155*H155</f>
        <v>0.325125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228" t="s">
        <v>195</v>
      </c>
      <c r="AT155" s="228" t="s">
        <v>130</v>
      </c>
      <c r="AU155" s="228" t="s">
        <v>135</v>
      </c>
      <c r="AY155" s="14" t="s">
        <v>127</v>
      </c>
      <c r="BE155" s="229">
        <f>IF(N155="základná",J155,0)</f>
        <v>0</v>
      </c>
      <c r="BF155" s="229">
        <f>IF(N155="znížená",J155,0)</f>
        <v>0</v>
      </c>
      <c r="BG155" s="229">
        <f>IF(N155="zákl. prenesená",J155,0)</f>
        <v>0</v>
      </c>
      <c r="BH155" s="229">
        <f>IF(N155="zníž. prenesená",J155,0)</f>
        <v>0</v>
      </c>
      <c r="BI155" s="229">
        <f>IF(N155="nulová",J155,0)</f>
        <v>0</v>
      </c>
      <c r="BJ155" s="14" t="s">
        <v>135</v>
      </c>
      <c r="BK155" s="230">
        <f>ROUND(I155*H155,3)</f>
        <v>0</v>
      </c>
      <c r="BL155" s="14" t="s">
        <v>195</v>
      </c>
      <c r="BM155" s="228" t="s">
        <v>449</v>
      </c>
    </row>
    <row r="156" s="12" customFormat="1" ht="22.8" customHeight="1">
      <c r="A156" s="12"/>
      <c r="B156" s="203"/>
      <c r="C156" s="204"/>
      <c r="D156" s="205" t="s">
        <v>69</v>
      </c>
      <c r="E156" s="216" t="s">
        <v>224</v>
      </c>
      <c r="F156" s="216" t="s">
        <v>225</v>
      </c>
      <c r="G156" s="204"/>
      <c r="H156" s="204"/>
      <c r="I156" s="204"/>
      <c r="J156" s="217">
        <f>BK156</f>
        <v>0</v>
      </c>
      <c r="K156" s="204"/>
      <c r="L156" s="208"/>
      <c r="M156" s="209"/>
      <c r="N156" s="210"/>
      <c r="O156" s="210"/>
      <c r="P156" s="211">
        <f>SUM(P157:P162)</f>
        <v>4.3636539999999995</v>
      </c>
      <c r="Q156" s="210"/>
      <c r="R156" s="211">
        <f>SUM(R157:R162)</f>
        <v>0.041454000000000005</v>
      </c>
      <c r="S156" s="210"/>
      <c r="T156" s="212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135</v>
      </c>
      <c r="AT156" s="214" t="s">
        <v>69</v>
      </c>
      <c r="AU156" s="214" t="s">
        <v>78</v>
      </c>
      <c r="AY156" s="213" t="s">
        <v>127</v>
      </c>
      <c r="BK156" s="215">
        <f>SUM(BK157:BK162)</f>
        <v>0</v>
      </c>
    </row>
    <row r="157" s="2" customFormat="1" ht="37.8" customHeight="1">
      <c r="A157" s="29"/>
      <c r="B157" s="30"/>
      <c r="C157" s="218" t="s">
        <v>220</v>
      </c>
      <c r="D157" s="218" t="s">
        <v>130</v>
      </c>
      <c r="E157" s="219" t="s">
        <v>241</v>
      </c>
      <c r="F157" s="220" t="s">
        <v>242</v>
      </c>
      <c r="G157" s="221" t="s">
        <v>176</v>
      </c>
      <c r="H157" s="222">
        <v>1</v>
      </c>
      <c r="I157" s="222">
        <v>0</v>
      </c>
      <c r="J157" s="222">
        <f>ROUND(I157*H157,3)</f>
        <v>0</v>
      </c>
      <c r="K157" s="223"/>
      <c r="L157" s="35"/>
      <c r="M157" s="224" t="s">
        <v>1</v>
      </c>
      <c r="N157" s="225" t="s">
        <v>36</v>
      </c>
      <c r="O157" s="226">
        <v>1.2250099999999999</v>
      </c>
      <c r="P157" s="226">
        <f>O157*H157</f>
        <v>1.2250099999999999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228" t="s">
        <v>195</v>
      </c>
      <c r="AT157" s="228" t="s">
        <v>130</v>
      </c>
      <c r="AU157" s="228" t="s">
        <v>135</v>
      </c>
      <c r="AY157" s="14" t="s">
        <v>127</v>
      </c>
      <c r="BE157" s="229">
        <f>IF(N157="základná",J157,0)</f>
        <v>0</v>
      </c>
      <c r="BF157" s="229">
        <f>IF(N157="znížená",J157,0)</f>
        <v>0</v>
      </c>
      <c r="BG157" s="229">
        <f>IF(N157="zákl. prenesená",J157,0)</f>
        <v>0</v>
      </c>
      <c r="BH157" s="229">
        <f>IF(N157="zníž. prenesená",J157,0)</f>
        <v>0</v>
      </c>
      <c r="BI157" s="229">
        <f>IF(N157="nulová",J157,0)</f>
        <v>0</v>
      </c>
      <c r="BJ157" s="14" t="s">
        <v>135</v>
      </c>
      <c r="BK157" s="230">
        <f>ROUND(I157*H157,3)</f>
        <v>0</v>
      </c>
      <c r="BL157" s="14" t="s">
        <v>195</v>
      </c>
      <c r="BM157" s="228" t="s">
        <v>450</v>
      </c>
    </row>
    <row r="158" s="2" customFormat="1" ht="24.15" customHeight="1">
      <c r="A158" s="29"/>
      <c r="B158" s="30"/>
      <c r="C158" s="231" t="s">
        <v>226</v>
      </c>
      <c r="D158" s="231" t="s">
        <v>231</v>
      </c>
      <c r="E158" s="232" t="s">
        <v>245</v>
      </c>
      <c r="F158" s="233" t="s">
        <v>246</v>
      </c>
      <c r="G158" s="234" t="s">
        <v>176</v>
      </c>
      <c r="H158" s="235">
        <v>1</v>
      </c>
      <c r="I158" s="235">
        <v>0</v>
      </c>
      <c r="J158" s="235">
        <f>ROUND(I158*H158,3)</f>
        <v>0</v>
      </c>
      <c r="K158" s="236"/>
      <c r="L158" s="237"/>
      <c r="M158" s="238" t="s">
        <v>1</v>
      </c>
      <c r="N158" s="239" t="s">
        <v>36</v>
      </c>
      <c r="O158" s="226">
        <v>0</v>
      </c>
      <c r="P158" s="226">
        <f>O158*H158</f>
        <v>0</v>
      </c>
      <c r="Q158" s="226">
        <v>0.001</v>
      </c>
      <c r="R158" s="226">
        <f>Q158*H158</f>
        <v>0.001</v>
      </c>
      <c r="S158" s="226">
        <v>0</v>
      </c>
      <c r="T158" s="227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228" t="s">
        <v>234</v>
      </c>
      <c r="AT158" s="228" t="s">
        <v>231</v>
      </c>
      <c r="AU158" s="228" t="s">
        <v>135</v>
      </c>
      <c r="AY158" s="14" t="s">
        <v>127</v>
      </c>
      <c r="BE158" s="229">
        <f>IF(N158="základná",J158,0)</f>
        <v>0</v>
      </c>
      <c r="BF158" s="229">
        <f>IF(N158="znížená",J158,0)</f>
        <v>0</v>
      </c>
      <c r="BG158" s="229">
        <f>IF(N158="zákl. prenesená",J158,0)</f>
        <v>0</v>
      </c>
      <c r="BH158" s="229">
        <f>IF(N158="zníž. prenesená",J158,0)</f>
        <v>0</v>
      </c>
      <c r="BI158" s="229">
        <f>IF(N158="nulová",J158,0)</f>
        <v>0</v>
      </c>
      <c r="BJ158" s="14" t="s">
        <v>135</v>
      </c>
      <c r="BK158" s="230">
        <f>ROUND(I158*H158,3)</f>
        <v>0</v>
      </c>
      <c r="BL158" s="14" t="s">
        <v>195</v>
      </c>
      <c r="BM158" s="228" t="s">
        <v>451</v>
      </c>
    </row>
    <row r="159" s="2" customFormat="1" ht="24.15" customHeight="1">
      <c r="A159" s="29"/>
      <c r="B159" s="30"/>
      <c r="C159" s="231" t="s">
        <v>230</v>
      </c>
      <c r="D159" s="231" t="s">
        <v>231</v>
      </c>
      <c r="E159" s="232" t="s">
        <v>249</v>
      </c>
      <c r="F159" s="233" t="s">
        <v>250</v>
      </c>
      <c r="G159" s="234" t="s">
        <v>176</v>
      </c>
      <c r="H159" s="235">
        <v>1</v>
      </c>
      <c r="I159" s="235">
        <v>0</v>
      </c>
      <c r="J159" s="235">
        <f>ROUND(I159*H159,3)</f>
        <v>0</v>
      </c>
      <c r="K159" s="236"/>
      <c r="L159" s="237"/>
      <c r="M159" s="238" t="s">
        <v>1</v>
      </c>
      <c r="N159" s="239" t="s">
        <v>36</v>
      </c>
      <c r="O159" s="226">
        <v>0</v>
      </c>
      <c r="P159" s="226">
        <f>O159*H159</f>
        <v>0</v>
      </c>
      <c r="Q159" s="226">
        <v>0.025000000000000001</v>
      </c>
      <c r="R159" s="226">
        <f>Q159*H159</f>
        <v>0.025000000000000001</v>
      </c>
      <c r="S159" s="226">
        <v>0</v>
      </c>
      <c r="T159" s="22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8" t="s">
        <v>234</v>
      </c>
      <c r="AT159" s="228" t="s">
        <v>231</v>
      </c>
      <c r="AU159" s="228" t="s">
        <v>135</v>
      </c>
      <c r="AY159" s="14" t="s">
        <v>127</v>
      </c>
      <c r="BE159" s="229">
        <f>IF(N159="základná",J159,0)</f>
        <v>0</v>
      </c>
      <c r="BF159" s="229">
        <f>IF(N159="znížená",J159,0)</f>
        <v>0</v>
      </c>
      <c r="BG159" s="229">
        <f>IF(N159="zákl. prenesená",J159,0)</f>
        <v>0</v>
      </c>
      <c r="BH159" s="229">
        <f>IF(N159="zníž. prenesená",J159,0)</f>
        <v>0</v>
      </c>
      <c r="BI159" s="229">
        <f>IF(N159="nulová",J159,0)</f>
        <v>0</v>
      </c>
      <c r="BJ159" s="14" t="s">
        <v>135</v>
      </c>
      <c r="BK159" s="230">
        <f>ROUND(I159*H159,3)</f>
        <v>0</v>
      </c>
      <c r="BL159" s="14" t="s">
        <v>195</v>
      </c>
      <c r="BM159" s="228" t="s">
        <v>452</v>
      </c>
    </row>
    <row r="160" s="2" customFormat="1" ht="21.75" customHeight="1">
      <c r="A160" s="29"/>
      <c r="B160" s="30"/>
      <c r="C160" s="218" t="s">
        <v>236</v>
      </c>
      <c r="D160" s="218" t="s">
        <v>130</v>
      </c>
      <c r="E160" s="219" t="s">
        <v>253</v>
      </c>
      <c r="F160" s="220" t="s">
        <v>254</v>
      </c>
      <c r="G160" s="221" t="s">
        <v>176</v>
      </c>
      <c r="H160" s="222">
        <v>1</v>
      </c>
      <c r="I160" s="222">
        <v>0</v>
      </c>
      <c r="J160" s="222">
        <f>ROUND(I160*H160,3)</f>
        <v>0</v>
      </c>
      <c r="K160" s="223"/>
      <c r="L160" s="35"/>
      <c r="M160" s="224" t="s">
        <v>1</v>
      </c>
      <c r="N160" s="225" t="s">
        <v>36</v>
      </c>
      <c r="O160" s="226">
        <v>3.0437699999999999</v>
      </c>
      <c r="P160" s="226">
        <f>O160*H160</f>
        <v>3.0437699999999999</v>
      </c>
      <c r="Q160" s="226">
        <v>0.00045399999999999998</v>
      </c>
      <c r="R160" s="226">
        <f>Q160*H160</f>
        <v>0.00045399999999999998</v>
      </c>
      <c r="S160" s="226">
        <v>0</v>
      </c>
      <c r="T160" s="227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28" t="s">
        <v>195</v>
      </c>
      <c r="AT160" s="228" t="s">
        <v>130</v>
      </c>
      <c r="AU160" s="228" t="s">
        <v>135</v>
      </c>
      <c r="AY160" s="14" t="s">
        <v>127</v>
      </c>
      <c r="BE160" s="229">
        <f>IF(N160="základná",J160,0)</f>
        <v>0</v>
      </c>
      <c r="BF160" s="229">
        <f>IF(N160="znížená",J160,0)</f>
        <v>0</v>
      </c>
      <c r="BG160" s="229">
        <f>IF(N160="zákl. prenesená",J160,0)</f>
        <v>0</v>
      </c>
      <c r="BH160" s="229">
        <f>IF(N160="zníž. prenesená",J160,0)</f>
        <v>0</v>
      </c>
      <c r="BI160" s="229">
        <f>IF(N160="nulová",J160,0)</f>
        <v>0</v>
      </c>
      <c r="BJ160" s="14" t="s">
        <v>135</v>
      </c>
      <c r="BK160" s="230">
        <f>ROUND(I160*H160,3)</f>
        <v>0</v>
      </c>
      <c r="BL160" s="14" t="s">
        <v>195</v>
      </c>
      <c r="BM160" s="228" t="s">
        <v>453</v>
      </c>
    </row>
    <row r="161" s="2" customFormat="1" ht="44.25" customHeight="1">
      <c r="A161" s="29"/>
      <c r="B161" s="30"/>
      <c r="C161" s="231" t="s">
        <v>240</v>
      </c>
      <c r="D161" s="231" t="s">
        <v>231</v>
      </c>
      <c r="E161" s="232" t="s">
        <v>257</v>
      </c>
      <c r="F161" s="233" t="s">
        <v>258</v>
      </c>
      <c r="G161" s="234" t="s">
        <v>176</v>
      </c>
      <c r="H161" s="235">
        <v>1</v>
      </c>
      <c r="I161" s="235">
        <v>0</v>
      </c>
      <c r="J161" s="235">
        <f>ROUND(I161*H161,3)</f>
        <v>0</v>
      </c>
      <c r="K161" s="236"/>
      <c r="L161" s="237"/>
      <c r="M161" s="238" t="s">
        <v>1</v>
      </c>
      <c r="N161" s="239" t="s">
        <v>36</v>
      </c>
      <c r="O161" s="226">
        <v>0</v>
      </c>
      <c r="P161" s="226">
        <f>O161*H161</f>
        <v>0</v>
      </c>
      <c r="Q161" s="226">
        <v>0.014999999999999999</v>
      </c>
      <c r="R161" s="226">
        <f>Q161*H161</f>
        <v>0.014999999999999999</v>
      </c>
      <c r="S161" s="226">
        <v>0</v>
      </c>
      <c r="T161" s="227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8" t="s">
        <v>234</v>
      </c>
      <c r="AT161" s="228" t="s">
        <v>231</v>
      </c>
      <c r="AU161" s="228" t="s">
        <v>135</v>
      </c>
      <c r="AY161" s="14" t="s">
        <v>127</v>
      </c>
      <c r="BE161" s="229">
        <f>IF(N161="základná",J161,0)</f>
        <v>0</v>
      </c>
      <c r="BF161" s="229">
        <f>IF(N161="znížená",J161,0)</f>
        <v>0</v>
      </c>
      <c r="BG161" s="229">
        <f>IF(N161="zákl. prenesená",J161,0)</f>
        <v>0</v>
      </c>
      <c r="BH161" s="229">
        <f>IF(N161="zníž. prenesená",J161,0)</f>
        <v>0</v>
      </c>
      <c r="BI161" s="229">
        <f>IF(N161="nulová",J161,0)</f>
        <v>0</v>
      </c>
      <c r="BJ161" s="14" t="s">
        <v>135</v>
      </c>
      <c r="BK161" s="230">
        <f>ROUND(I161*H161,3)</f>
        <v>0</v>
      </c>
      <c r="BL161" s="14" t="s">
        <v>195</v>
      </c>
      <c r="BM161" s="228" t="s">
        <v>454</v>
      </c>
    </row>
    <row r="162" s="2" customFormat="1" ht="24.15" customHeight="1">
      <c r="A162" s="29"/>
      <c r="B162" s="30"/>
      <c r="C162" s="218" t="s">
        <v>244</v>
      </c>
      <c r="D162" s="218" t="s">
        <v>130</v>
      </c>
      <c r="E162" s="219" t="s">
        <v>261</v>
      </c>
      <c r="F162" s="220" t="s">
        <v>262</v>
      </c>
      <c r="G162" s="221" t="s">
        <v>181</v>
      </c>
      <c r="H162" s="222">
        <v>0.041000000000000002</v>
      </c>
      <c r="I162" s="222">
        <v>0</v>
      </c>
      <c r="J162" s="222">
        <f>ROUND(I162*H162,3)</f>
        <v>0</v>
      </c>
      <c r="K162" s="223"/>
      <c r="L162" s="35"/>
      <c r="M162" s="224" t="s">
        <v>1</v>
      </c>
      <c r="N162" s="225" t="s">
        <v>36</v>
      </c>
      <c r="O162" s="226">
        <v>2.3140000000000001</v>
      </c>
      <c r="P162" s="226">
        <f>O162*H162</f>
        <v>0.094874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228" t="s">
        <v>195</v>
      </c>
      <c r="AT162" s="228" t="s">
        <v>130</v>
      </c>
      <c r="AU162" s="228" t="s">
        <v>135</v>
      </c>
      <c r="AY162" s="14" t="s">
        <v>127</v>
      </c>
      <c r="BE162" s="229">
        <f>IF(N162="základná",J162,0)</f>
        <v>0</v>
      </c>
      <c r="BF162" s="229">
        <f>IF(N162="znížená",J162,0)</f>
        <v>0</v>
      </c>
      <c r="BG162" s="229">
        <f>IF(N162="zákl. prenesená",J162,0)</f>
        <v>0</v>
      </c>
      <c r="BH162" s="229">
        <f>IF(N162="zníž. prenesená",J162,0)</f>
        <v>0</v>
      </c>
      <c r="BI162" s="229">
        <f>IF(N162="nulová",J162,0)</f>
        <v>0</v>
      </c>
      <c r="BJ162" s="14" t="s">
        <v>135</v>
      </c>
      <c r="BK162" s="230">
        <f>ROUND(I162*H162,3)</f>
        <v>0</v>
      </c>
      <c r="BL162" s="14" t="s">
        <v>195</v>
      </c>
      <c r="BM162" s="228" t="s">
        <v>455</v>
      </c>
    </row>
    <row r="163" s="12" customFormat="1" ht="22.8" customHeight="1">
      <c r="A163" s="12"/>
      <c r="B163" s="203"/>
      <c r="C163" s="204"/>
      <c r="D163" s="205" t="s">
        <v>69</v>
      </c>
      <c r="E163" s="216" t="s">
        <v>264</v>
      </c>
      <c r="F163" s="216" t="s">
        <v>265</v>
      </c>
      <c r="G163" s="204"/>
      <c r="H163" s="204"/>
      <c r="I163" s="204"/>
      <c r="J163" s="217">
        <f>BK163</f>
        <v>0</v>
      </c>
      <c r="K163" s="204"/>
      <c r="L163" s="208"/>
      <c r="M163" s="209"/>
      <c r="N163" s="210"/>
      <c r="O163" s="210"/>
      <c r="P163" s="211">
        <f>SUM(P164:P165)</f>
        <v>21.370228999999998</v>
      </c>
      <c r="Q163" s="210"/>
      <c r="R163" s="211">
        <f>SUM(R164:R165)</f>
        <v>0</v>
      </c>
      <c r="S163" s="210"/>
      <c r="T163" s="212">
        <f>SUM(T164:T165)</f>
        <v>0.78324399999999983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135</v>
      </c>
      <c r="AT163" s="214" t="s">
        <v>69</v>
      </c>
      <c r="AU163" s="214" t="s">
        <v>78</v>
      </c>
      <c r="AY163" s="213" t="s">
        <v>127</v>
      </c>
      <c r="BK163" s="215">
        <f>SUM(BK164:BK165)</f>
        <v>0</v>
      </c>
    </row>
    <row r="164" s="2" customFormat="1" ht="24.15" customHeight="1">
      <c r="A164" s="29"/>
      <c r="B164" s="30"/>
      <c r="C164" s="218" t="s">
        <v>248</v>
      </c>
      <c r="D164" s="218" t="s">
        <v>130</v>
      </c>
      <c r="E164" s="219" t="s">
        <v>267</v>
      </c>
      <c r="F164" s="220" t="s">
        <v>268</v>
      </c>
      <c r="G164" s="221" t="s">
        <v>139</v>
      </c>
      <c r="H164" s="222">
        <v>35.601999999999997</v>
      </c>
      <c r="I164" s="222">
        <v>0</v>
      </c>
      <c r="J164" s="222">
        <f>ROUND(I164*H164,3)</f>
        <v>0</v>
      </c>
      <c r="K164" s="223"/>
      <c r="L164" s="35"/>
      <c r="M164" s="224" t="s">
        <v>1</v>
      </c>
      <c r="N164" s="225" t="s">
        <v>36</v>
      </c>
      <c r="O164" s="226">
        <v>0.52700000000000002</v>
      </c>
      <c r="P164" s="226">
        <f>O164*H164</f>
        <v>18.762253999999999</v>
      </c>
      <c r="Q164" s="226">
        <v>0</v>
      </c>
      <c r="R164" s="226">
        <f>Q164*H164</f>
        <v>0</v>
      </c>
      <c r="S164" s="226">
        <v>0.021999999999999999</v>
      </c>
      <c r="T164" s="227">
        <f>S164*H164</f>
        <v>0.78324399999999983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228" t="s">
        <v>195</v>
      </c>
      <c r="AT164" s="228" t="s">
        <v>130</v>
      </c>
      <c r="AU164" s="228" t="s">
        <v>135</v>
      </c>
      <c r="AY164" s="14" t="s">
        <v>127</v>
      </c>
      <c r="BE164" s="229">
        <f>IF(N164="základná",J164,0)</f>
        <v>0</v>
      </c>
      <c r="BF164" s="229">
        <f>IF(N164="znížená",J164,0)</f>
        <v>0</v>
      </c>
      <c r="BG164" s="229">
        <f>IF(N164="zákl. prenesená",J164,0)</f>
        <v>0</v>
      </c>
      <c r="BH164" s="229">
        <f>IF(N164="zníž. prenesená",J164,0)</f>
        <v>0</v>
      </c>
      <c r="BI164" s="229">
        <f>IF(N164="nulová",J164,0)</f>
        <v>0</v>
      </c>
      <c r="BJ164" s="14" t="s">
        <v>135</v>
      </c>
      <c r="BK164" s="230">
        <f>ROUND(I164*H164,3)</f>
        <v>0</v>
      </c>
      <c r="BL164" s="14" t="s">
        <v>195</v>
      </c>
      <c r="BM164" s="228" t="s">
        <v>456</v>
      </c>
    </row>
    <row r="165" s="2" customFormat="1" ht="24.15" customHeight="1">
      <c r="A165" s="29"/>
      <c r="B165" s="30"/>
      <c r="C165" s="218" t="s">
        <v>252</v>
      </c>
      <c r="D165" s="218" t="s">
        <v>130</v>
      </c>
      <c r="E165" s="219" t="s">
        <v>270</v>
      </c>
      <c r="F165" s="220" t="s">
        <v>271</v>
      </c>
      <c r="G165" s="221" t="s">
        <v>181</v>
      </c>
      <c r="H165" s="222">
        <v>0.86499999999999999</v>
      </c>
      <c r="I165" s="222">
        <v>0</v>
      </c>
      <c r="J165" s="222">
        <f>ROUND(I165*H165,3)</f>
        <v>0</v>
      </c>
      <c r="K165" s="223"/>
      <c r="L165" s="35"/>
      <c r="M165" s="224" t="s">
        <v>1</v>
      </c>
      <c r="N165" s="225" t="s">
        <v>36</v>
      </c>
      <c r="O165" s="226">
        <v>3.0150000000000001</v>
      </c>
      <c r="P165" s="226">
        <f>O165*H165</f>
        <v>2.6079750000000002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228" t="s">
        <v>195</v>
      </c>
      <c r="AT165" s="228" t="s">
        <v>130</v>
      </c>
      <c r="AU165" s="228" t="s">
        <v>135</v>
      </c>
      <c r="AY165" s="14" t="s">
        <v>127</v>
      </c>
      <c r="BE165" s="229">
        <f>IF(N165="základná",J165,0)</f>
        <v>0</v>
      </c>
      <c r="BF165" s="229">
        <f>IF(N165="znížená",J165,0)</f>
        <v>0</v>
      </c>
      <c r="BG165" s="229">
        <f>IF(N165="zákl. prenesená",J165,0)</f>
        <v>0</v>
      </c>
      <c r="BH165" s="229">
        <f>IF(N165="zníž. prenesená",J165,0)</f>
        <v>0</v>
      </c>
      <c r="BI165" s="229">
        <f>IF(N165="nulová",J165,0)</f>
        <v>0</v>
      </c>
      <c r="BJ165" s="14" t="s">
        <v>135</v>
      </c>
      <c r="BK165" s="230">
        <f>ROUND(I165*H165,3)</f>
        <v>0</v>
      </c>
      <c r="BL165" s="14" t="s">
        <v>195</v>
      </c>
      <c r="BM165" s="228" t="s">
        <v>457</v>
      </c>
    </row>
    <row r="166" s="12" customFormat="1" ht="22.8" customHeight="1">
      <c r="A166" s="12"/>
      <c r="B166" s="203"/>
      <c r="C166" s="204"/>
      <c r="D166" s="205" t="s">
        <v>69</v>
      </c>
      <c r="E166" s="216" t="s">
        <v>273</v>
      </c>
      <c r="F166" s="216" t="s">
        <v>274</v>
      </c>
      <c r="G166" s="204"/>
      <c r="H166" s="204"/>
      <c r="I166" s="204"/>
      <c r="J166" s="217">
        <f>BK166</f>
        <v>0</v>
      </c>
      <c r="K166" s="204"/>
      <c r="L166" s="208"/>
      <c r="M166" s="209"/>
      <c r="N166" s="210"/>
      <c r="O166" s="210"/>
      <c r="P166" s="211">
        <f>SUM(P167:P169)</f>
        <v>14.386056159999999</v>
      </c>
      <c r="Q166" s="210"/>
      <c r="R166" s="211">
        <f>SUM(R167:R169)</f>
        <v>0.13169160000000002</v>
      </c>
      <c r="S166" s="210"/>
      <c r="T166" s="212">
        <f>SUM(T167:T169)</f>
        <v>0.035601999999999995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135</v>
      </c>
      <c r="AT166" s="214" t="s">
        <v>69</v>
      </c>
      <c r="AU166" s="214" t="s">
        <v>78</v>
      </c>
      <c r="AY166" s="213" t="s">
        <v>127</v>
      </c>
      <c r="BK166" s="215">
        <f>SUM(BK167:BK169)</f>
        <v>0</v>
      </c>
    </row>
    <row r="167" s="2" customFormat="1" ht="16.5" customHeight="1">
      <c r="A167" s="29"/>
      <c r="B167" s="30"/>
      <c r="C167" s="218" t="s">
        <v>256</v>
      </c>
      <c r="D167" s="218" t="s">
        <v>130</v>
      </c>
      <c r="E167" s="219" t="s">
        <v>276</v>
      </c>
      <c r="F167" s="220" t="s">
        <v>385</v>
      </c>
      <c r="G167" s="221" t="s">
        <v>139</v>
      </c>
      <c r="H167" s="222">
        <v>35.601999999999997</v>
      </c>
      <c r="I167" s="222">
        <v>0</v>
      </c>
      <c r="J167" s="222">
        <f>ROUND(I167*H167,3)</f>
        <v>0</v>
      </c>
      <c r="K167" s="223"/>
      <c r="L167" s="35"/>
      <c r="M167" s="224" t="s">
        <v>1</v>
      </c>
      <c r="N167" s="225" t="s">
        <v>36</v>
      </c>
      <c r="O167" s="226">
        <v>0.095000000000000001</v>
      </c>
      <c r="P167" s="226">
        <f>O167*H167</f>
        <v>3.3821899999999996</v>
      </c>
      <c r="Q167" s="226">
        <v>0</v>
      </c>
      <c r="R167" s="226">
        <f>Q167*H167</f>
        <v>0</v>
      </c>
      <c r="S167" s="226">
        <v>0.001</v>
      </c>
      <c r="T167" s="227">
        <f>S167*H167</f>
        <v>0.035601999999999995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28" t="s">
        <v>195</v>
      </c>
      <c r="AT167" s="228" t="s">
        <v>130</v>
      </c>
      <c r="AU167" s="228" t="s">
        <v>135</v>
      </c>
      <c r="AY167" s="14" t="s">
        <v>127</v>
      </c>
      <c r="BE167" s="229">
        <f>IF(N167="základná",J167,0)</f>
        <v>0</v>
      </c>
      <c r="BF167" s="229">
        <f>IF(N167="znížená",J167,0)</f>
        <v>0</v>
      </c>
      <c r="BG167" s="229">
        <f>IF(N167="zákl. prenesená",J167,0)</f>
        <v>0</v>
      </c>
      <c r="BH167" s="229">
        <f>IF(N167="zníž. prenesená",J167,0)</f>
        <v>0</v>
      </c>
      <c r="BI167" s="229">
        <f>IF(N167="nulová",J167,0)</f>
        <v>0</v>
      </c>
      <c r="BJ167" s="14" t="s">
        <v>135</v>
      </c>
      <c r="BK167" s="230">
        <f>ROUND(I167*H167,3)</f>
        <v>0</v>
      </c>
      <c r="BL167" s="14" t="s">
        <v>195</v>
      </c>
      <c r="BM167" s="228" t="s">
        <v>458</v>
      </c>
    </row>
    <row r="168" s="2" customFormat="1" ht="24.15" customHeight="1">
      <c r="A168" s="29"/>
      <c r="B168" s="30"/>
      <c r="C168" s="218" t="s">
        <v>260</v>
      </c>
      <c r="D168" s="218" t="s">
        <v>130</v>
      </c>
      <c r="E168" s="219" t="s">
        <v>280</v>
      </c>
      <c r="F168" s="220" t="s">
        <v>281</v>
      </c>
      <c r="G168" s="221" t="s">
        <v>139</v>
      </c>
      <c r="H168" s="222">
        <v>35.601999999999997</v>
      </c>
      <c r="I168" s="222">
        <v>0</v>
      </c>
      <c r="J168" s="222">
        <f>ROUND(I168*H168,3)</f>
        <v>0</v>
      </c>
      <c r="K168" s="223"/>
      <c r="L168" s="35"/>
      <c r="M168" s="224" t="s">
        <v>1</v>
      </c>
      <c r="N168" s="225" t="s">
        <v>36</v>
      </c>
      <c r="O168" s="226">
        <v>0.30908000000000002</v>
      </c>
      <c r="P168" s="226">
        <f>O168*H168</f>
        <v>11.003866159999999</v>
      </c>
      <c r="Q168" s="226">
        <v>0.00029999999999999997</v>
      </c>
      <c r="R168" s="226">
        <f>Q168*H168</f>
        <v>0.010680599999999998</v>
      </c>
      <c r="S168" s="226">
        <v>0</v>
      </c>
      <c r="T168" s="227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8" t="s">
        <v>195</v>
      </c>
      <c r="AT168" s="228" t="s">
        <v>130</v>
      </c>
      <c r="AU168" s="228" t="s">
        <v>135</v>
      </c>
      <c r="AY168" s="14" t="s">
        <v>127</v>
      </c>
      <c r="BE168" s="229">
        <f>IF(N168="základná",J168,0)</f>
        <v>0</v>
      </c>
      <c r="BF168" s="229">
        <f>IF(N168="znížená",J168,0)</f>
        <v>0</v>
      </c>
      <c r="BG168" s="229">
        <f>IF(N168="zákl. prenesená",J168,0)</f>
        <v>0</v>
      </c>
      <c r="BH168" s="229">
        <f>IF(N168="zníž. prenesená",J168,0)</f>
        <v>0</v>
      </c>
      <c r="BI168" s="229">
        <f>IF(N168="nulová",J168,0)</f>
        <v>0</v>
      </c>
      <c r="BJ168" s="14" t="s">
        <v>135</v>
      </c>
      <c r="BK168" s="230">
        <f>ROUND(I168*H168,3)</f>
        <v>0</v>
      </c>
      <c r="BL168" s="14" t="s">
        <v>195</v>
      </c>
      <c r="BM168" s="228" t="s">
        <v>459</v>
      </c>
    </row>
    <row r="169" s="2" customFormat="1" ht="24.15" customHeight="1">
      <c r="A169" s="29"/>
      <c r="B169" s="30"/>
      <c r="C169" s="231" t="s">
        <v>266</v>
      </c>
      <c r="D169" s="231" t="s">
        <v>231</v>
      </c>
      <c r="E169" s="232" t="s">
        <v>284</v>
      </c>
      <c r="F169" s="233" t="s">
        <v>285</v>
      </c>
      <c r="G169" s="234" t="s">
        <v>139</v>
      </c>
      <c r="H169" s="235">
        <v>36.670000000000002</v>
      </c>
      <c r="I169" s="235">
        <v>0</v>
      </c>
      <c r="J169" s="235">
        <f>ROUND(I169*H169,3)</f>
        <v>0</v>
      </c>
      <c r="K169" s="236"/>
      <c r="L169" s="237"/>
      <c r="M169" s="238" t="s">
        <v>1</v>
      </c>
      <c r="N169" s="239" t="s">
        <v>36</v>
      </c>
      <c r="O169" s="226">
        <v>0</v>
      </c>
      <c r="P169" s="226">
        <f>O169*H169</f>
        <v>0</v>
      </c>
      <c r="Q169" s="226">
        <v>0.0033</v>
      </c>
      <c r="R169" s="226">
        <f>Q169*H169</f>
        <v>0.12101100000000001</v>
      </c>
      <c r="S169" s="226">
        <v>0</v>
      </c>
      <c r="T169" s="227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228" t="s">
        <v>234</v>
      </c>
      <c r="AT169" s="228" t="s">
        <v>231</v>
      </c>
      <c r="AU169" s="228" t="s">
        <v>135</v>
      </c>
      <c r="AY169" s="14" t="s">
        <v>127</v>
      </c>
      <c r="BE169" s="229">
        <f>IF(N169="základná",J169,0)</f>
        <v>0</v>
      </c>
      <c r="BF169" s="229">
        <f>IF(N169="znížená",J169,0)</f>
        <v>0</v>
      </c>
      <c r="BG169" s="229">
        <f>IF(N169="zákl. prenesená",J169,0)</f>
        <v>0</v>
      </c>
      <c r="BH169" s="229">
        <f>IF(N169="zníž. prenesená",J169,0)</f>
        <v>0</v>
      </c>
      <c r="BI169" s="229">
        <f>IF(N169="nulová",J169,0)</f>
        <v>0</v>
      </c>
      <c r="BJ169" s="14" t="s">
        <v>135</v>
      </c>
      <c r="BK169" s="230">
        <f>ROUND(I169*H169,3)</f>
        <v>0</v>
      </c>
      <c r="BL169" s="14" t="s">
        <v>195</v>
      </c>
      <c r="BM169" s="228" t="s">
        <v>460</v>
      </c>
    </row>
    <row r="170" s="12" customFormat="1" ht="22.8" customHeight="1">
      <c r="A170" s="12"/>
      <c r="B170" s="203"/>
      <c r="C170" s="204"/>
      <c r="D170" s="205" t="s">
        <v>69</v>
      </c>
      <c r="E170" s="216" t="s">
        <v>287</v>
      </c>
      <c r="F170" s="216" t="s">
        <v>288</v>
      </c>
      <c r="G170" s="204"/>
      <c r="H170" s="204"/>
      <c r="I170" s="204"/>
      <c r="J170" s="217">
        <f>BK170</f>
        <v>0</v>
      </c>
      <c r="K170" s="204"/>
      <c r="L170" s="208"/>
      <c r="M170" s="209"/>
      <c r="N170" s="210"/>
      <c r="O170" s="210"/>
      <c r="P170" s="211">
        <f>P171</f>
        <v>1.1981456000000001</v>
      </c>
      <c r="Q170" s="210"/>
      <c r="R170" s="211">
        <f>R171</f>
        <v>0.017411027200000002</v>
      </c>
      <c r="S170" s="210"/>
      <c r="T170" s="212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135</v>
      </c>
      <c r="AT170" s="214" t="s">
        <v>69</v>
      </c>
      <c r="AU170" s="214" t="s">
        <v>78</v>
      </c>
      <c r="AY170" s="213" t="s">
        <v>127</v>
      </c>
      <c r="BK170" s="215">
        <f>BK171</f>
        <v>0</v>
      </c>
    </row>
    <row r="171" s="2" customFormat="1" ht="37.8" customHeight="1">
      <c r="A171" s="29"/>
      <c r="B171" s="30"/>
      <c r="C171" s="218" t="s">
        <v>234</v>
      </c>
      <c r="D171" s="218" t="s">
        <v>130</v>
      </c>
      <c r="E171" s="219" t="s">
        <v>290</v>
      </c>
      <c r="F171" s="220" t="s">
        <v>291</v>
      </c>
      <c r="G171" s="221" t="s">
        <v>139</v>
      </c>
      <c r="H171" s="222">
        <v>94.790000000000006</v>
      </c>
      <c r="I171" s="222">
        <v>0</v>
      </c>
      <c r="J171" s="222">
        <f>ROUND(I171*H171,3)</f>
        <v>0</v>
      </c>
      <c r="K171" s="223"/>
      <c r="L171" s="35"/>
      <c r="M171" s="224" t="s">
        <v>1</v>
      </c>
      <c r="N171" s="225" t="s">
        <v>36</v>
      </c>
      <c r="O171" s="226">
        <v>0.01264</v>
      </c>
      <c r="P171" s="226">
        <f>O171*H171</f>
        <v>1.1981456000000001</v>
      </c>
      <c r="Q171" s="226">
        <v>0.00018368</v>
      </c>
      <c r="R171" s="226">
        <f>Q171*H171</f>
        <v>0.017411027200000002</v>
      </c>
      <c r="S171" s="226">
        <v>0</v>
      </c>
      <c r="T171" s="227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8" t="s">
        <v>195</v>
      </c>
      <c r="AT171" s="228" t="s">
        <v>130</v>
      </c>
      <c r="AU171" s="228" t="s">
        <v>135</v>
      </c>
      <c r="AY171" s="14" t="s">
        <v>127</v>
      </c>
      <c r="BE171" s="229">
        <f>IF(N171="základná",J171,0)</f>
        <v>0</v>
      </c>
      <c r="BF171" s="229">
        <f>IF(N171="znížená",J171,0)</f>
        <v>0</v>
      </c>
      <c r="BG171" s="229">
        <f>IF(N171="zákl. prenesená",J171,0)</f>
        <v>0</v>
      </c>
      <c r="BH171" s="229">
        <f>IF(N171="zníž. prenesená",J171,0)</f>
        <v>0</v>
      </c>
      <c r="BI171" s="229">
        <f>IF(N171="nulová",J171,0)</f>
        <v>0</v>
      </c>
      <c r="BJ171" s="14" t="s">
        <v>135</v>
      </c>
      <c r="BK171" s="230">
        <f>ROUND(I171*H171,3)</f>
        <v>0</v>
      </c>
      <c r="BL171" s="14" t="s">
        <v>195</v>
      </c>
      <c r="BM171" s="228" t="s">
        <v>461</v>
      </c>
    </row>
    <row r="172" s="12" customFormat="1" ht="25.92" customHeight="1">
      <c r="A172" s="12"/>
      <c r="B172" s="203"/>
      <c r="C172" s="204"/>
      <c r="D172" s="205" t="s">
        <v>69</v>
      </c>
      <c r="E172" s="206" t="s">
        <v>231</v>
      </c>
      <c r="F172" s="206" t="s">
        <v>293</v>
      </c>
      <c r="G172" s="204"/>
      <c r="H172" s="204"/>
      <c r="I172" s="204"/>
      <c r="J172" s="207">
        <f>BK172</f>
        <v>0</v>
      </c>
      <c r="K172" s="204"/>
      <c r="L172" s="208"/>
      <c r="M172" s="209"/>
      <c r="N172" s="210"/>
      <c r="O172" s="210"/>
      <c r="P172" s="211">
        <f>P173</f>
        <v>4.5199999999999996</v>
      </c>
      <c r="Q172" s="210"/>
      <c r="R172" s="211">
        <f>R173</f>
        <v>0.014999999999999999</v>
      </c>
      <c r="S172" s="210"/>
      <c r="T172" s="212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141</v>
      </c>
      <c r="AT172" s="214" t="s">
        <v>69</v>
      </c>
      <c r="AU172" s="214" t="s">
        <v>70</v>
      </c>
      <c r="AY172" s="213" t="s">
        <v>127</v>
      </c>
      <c r="BK172" s="215">
        <f>BK173</f>
        <v>0</v>
      </c>
    </row>
    <row r="173" s="12" customFormat="1" ht="22.8" customHeight="1">
      <c r="A173" s="12"/>
      <c r="B173" s="203"/>
      <c r="C173" s="204"/>
      <c r="D173" s="205" t="s">
        <v>69</v>
      </c>
      <c r="E173" s="216" t="s">
        <v>294</v>
      </c>
      <c r="F173" s="216" t="s">
        <v>295</v>
      </c>
      <c r="G173" s="204"/>
      <c r="H173" s="204"/>
      <c r="I173" s="204"/>
      <c r="J173" s="217">
        <f>BK173</f>
        <v>0</v>
      </c>
      <c r="K173" s="204"/>
      <c r="L173" s="208"/>
      <c r="M173" s="209"/>
      <c r="N173" s="210"/>
      <c r="O173" s="210"/>
      <c r="P173" s="211">
        <f>SUM(P174:P176)</f>
        <v>4.5199999999999996</v>
      </c>
      <c r="Q173" s="210"/>
      <c r="R173" s="211">
        <f>SUM(R174:R176)</f>
        <v>0.014999999999999999</v>
      </c>
      <c r="S173" s="210"/>
      <c r="T173" s="212">
        <f>SUM(T174:T176)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141</v>
      </c>
      <c r="AT173" s="214" t="s">
        <v>69</v>
      </c>
      <c r="AU173" s="214" t="s">
        <v>78</v>
      </c>
      <c r="AY173" s="213" t="s">
        <v>127</v>
      </c>
      <c r="BK173" s="215">
        <f>SUM(BK174:BK176)</f>
        <v>0</v>
      </c>
    </row>
    <row r="174" s="2" customFormat="1" ht="24.15" customHeight="1">
      <c r="A174" s="29"/>
      <c r="B174" s="30"/>
      <c r="C174" s="218" t="s">
        <v>275</v>
      </c>
      <c r="D174" s="218" t="s">
        <v>130</v>
      </c>
      <c r="E174" s="219" t="s">
        <v>297</v>
      </c>
      <c r="F174" s="220" t="s">
        <v>298</v>
      </c>
      <c r="G174" s="221" t="s">
        <v>176</v>
      </c>
      <c r="H174" s="222">
        <v>6</v>
      </c>
      <c r="I174" s="222">
        <v>0</v>
      </c>
      <c r="J174" s="222">
        <f>ROUND(I174*H174,3)</f>
        <v>0</v>
      </c>
      <c r="K174" s="223"/>
      <c r="L174" s="35"/>
      <c r="M174" s="224" t="s">
        <v>1</v>
      </c>
      <c r="N174" s="225" t="s">
        <v>36</v>
      </c>
      <c r="O174" s="226">
        <v>0.69999999999999996</v>
      </c>
      <c r="P174" s="226">
        <f>O174*H174</f>
        <v>4.1999999999999993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228" t="s">
        <v>299</v>
      </c>
      <c r="AT174" s="228" t="s">
        <v>130</v>
      </c>
      <c r="AU174" s="228" t="s">
        <v>135</v>
      </c>
      <c r="AY174" s="14" t="s">
        <v>127</v>
      </c>
      <c r="BE174" s="229">
        <f>IF(N174="základná",J174,0)</f>
        <v>0</v>
      </c>
      <c r="BF174" s="229">
        <f>IF(N174="znížená",J174,0)</f>
        <v>0</v>
      </c>
      <c r="BG174" s="229">
        <f>IF(N174="zákl. prenesená",J174,0)</f>
        <v>0</v>
      </c>
      <c r="BH174" s="229">
        <f>IF(N174="zníž. prenesená",J174,0)</f>
        <v>0</v>
      </c>
      <c r="BI174" s="229">
        <f>IF(N174="nulová",J174,0)</f>
        <v>0</v>
      </c>
      <c r="BJ174" s="14" t="s">
        <v>135</v>
      </c>
      <c r="BK174" s="230">
        <f>ROUND(I174*H174,3)</f>
        <v>0</v>
      </c>
      <c r="BL174" s="14" t="s">
        <v>299</v>
      </c>
      <c r="BM174" s="228" t="s">
        <v>462</v>
      </c>
    </row>
    <row r="175" s="2" customFormat="1" ht="24.15" customHeight="1">
      <c r="A175" s="29"/>
      <c r="B175" s="30"/>
      <c r="C175" s="231" t="s">
        <v>279</v>
      </c>
      <c r="D175" s="231" t="s">
        <v>231</v>
      </c>
      <c r="E175" s="232" t="s">
        <v>302</v>
      </c>
      <c r="F175" s="233" t="s">
        <v>303</v>
      </c>
      <c r="G175" s="234" t="s">
        <v>176</v>
      </c>
      <c r="H175" s="235">
        <v>6</v>
      </c>
      <c r="I175" s="235">
        <v>0</v>
      </c>
      <c r="J175" s="235">
        <f>ROUND(I175*H175,3)</f>
        <v>0</v>
      </c>
      <c r="K175" s="236"/>
      <c r="L175" s="237"/>
      <c r="M175" s="238" t="s">
        <v>1</v>
      </c>
      <c r="N175" s="239" t="s">
        <v>36</v>
      </c>
      <c r="O175" s="226">
        <v>0</v>
      </c>
      <c r="P175" s="226">
        <f>O175*H175</f>
        <v>0</v>
      </c>
      <c r="Q175" s="226">
        <v>0.0025000000000000001</v>
      </c>
      <c r="R175" s="226">
        <f>Q175*H175</f>
        <v>0.014999999999999999</v>
      </c>
      <c r="S175" s="226">
        <v>0</v>
      </c>
      <c r="T175" s="227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228" t="s">
        <v>304</v>
      </c>
      <c r="AT175" s="228" t="s">
        <v>231</v>
      </c>
      <c r="AU175" s="228" t="s">
        <v>135</v>
      </c>
      <c r="AY175" s="14" t="s">
        <v>127</v>
      </c>
      <c r="BE175" s="229">
        <f>IF(N175="základná",J175,0)</f>
        <v>0</v>
      </c>
      <c r="BF175" s="229">
        <f>IF(N175="znížená",J175,0)</f>
        <v>0</v>
      </c>
      <c r="BG175" s="229">
        <f>IF(N175="zákl. prenesená",J175,0)</f>
        <v>0</v>
      </c>
      <c r="BH175" s="229">
        <f>IF(N175="zníž. prenesená",J175,0)</f>
        <v>0</v>
      </c>
      <c r="BI175" s="229">
        <f>IF(N175="nulová",J175,0)</f>
        <v>0</v>
      </c>
      <c r="BJ175" s="14" t="s">
        <v>135</v>
      </c>
      <c r="BK175" s="230">
        <f>ROUND(I175*H175,3)</f>
        <v>0</v>
      </c>
      <c r="BL175" s="14" t="s">
        <v>304</v>
      </c>
      <c r="BM175" s="228" t="s">
        <v>463</v>
      </c>
    </row>
    <row r="176" s="2" customFormat="1" ht="37.8" customHeight="1">
      <c r="A176" s="29"/>
      <c r="B176" s="30"/>
      <c r="C176" s="218" t="s">
        <v>283</v>
      </c>
      <c r="D176" s="218" t="s">
        <v>130</v>
      </c>
      <c r="E176" s="219" t="s">
        <v>307</v>
      </c>
      <c r="F176" s="220" t="s">
        <v>392</v>
      </c>
      <c r="G176" s="221" t="s">
        <v>133</v>
      </c>
      <c r="H176" s="222">
        <v>1</v>
      </c>
      <c r="I176" s="222">
        <v>0</v>
      </c>
      <c r="J176" s="222">
        <f>ROUND(I176*H176,3)</f>
        <v>0</v>
      </c>
      <c r="K176" s="223"/>
      <c r="L176" s="35"/>
      <c r="M176" s="224" t="s">
        <v>1</v>
      </c>
      <c r="N176" s="225" t="s">
        <v>36</v>
      </c>
      <c r="O176" s="226">
        <v>0.32000000000000001</v>
      </c>
      <c r="P176" s="226">
        <f>O176*H176</f>
        <v>0.32000000000000001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228" t="s">
        <v>299</v>
      </c>
      <c r="AT176" s="228" t="s">
        <v>130</v>
      </c>
      <c r="AU176" s="228" t="s">
        <v>135</v>
      </c>
      <c r="AY176" s="14" t="s">
        <v>127</v>
      </c>
      <c r="BE176" s="229">
        <f>IF(N176="základná",J176,0)</f>
        <v>0</v>
      </c>
      <c r="BF176" s="229">
        <f>IF(N176="znížená",J176,0)</f>
        <v>0</v>
      </c>
      <c r="BG176" s="229">
        <f>IF(N176="zákl. prenesená",J176,0)</f>
        <v>0</v>
      </c>
      <c r="BH176" s="229">
        <f>IF(N176="zníž. prenesená",J176,0)</f>
        <v>0</v>
      </c>
      <c r="BI176" s="229">
        <f>IF(N176="nulová",J176,0)</f>
        <v>0</v>
      </c>
      <c r="BJ176" s="14" t="s">
        <v>135</v>
      </c>
      <c r="BK176" s="230">
        <f>ROUND(I176*H176,3)</f>
        <v>0</v>
      </c>
      <c r="BL176" s="14" t="s">
        <v>299</v>
      </c>
      <c r="BM176" s="228" t="s">
        <v>464</v>
      </c>
    </row>
    <row r="177" s="12" customFormat="1" ht="25.92" customHeight="1">
      <c r="A177" s="12"/>
      <c r="B177" s="203"/>
      <c r="C177" s="204"/>
      <c r="D177" s="205" t="s">
        <v>69</v>
      </c>
      <c r="E177" s="206" t="s">
        <v>310</v>
      </c>
      <c r="F177" s="206" t="s">
        <v>311</v>
      </c>
      <c r="G177" s="204"/>
      <c r="H177" s="204"/>
      <c r="I177" s="204"/>
      <c r="J177" s="207">
        <f>BK177</f>
        <v>0</v>
      </c>
      <c r="K177" s="204"/>
      <c r="L177" s="208"/>
      <c r="M177" s="209"/>
      <c r="N177" s="210"/>
      <c r="O177" s="210"/>
      <c r="P177" s="211">
        <f>SUM(P178:P179)</f>
        <v>15.964</v>
      </c>
      <c r="Q177" s="210"/>
      <c r="R177" s="211">
        <f>SUM(R178:R179)</f>
        <v>0</v>
      </c>
      <c r="S177" s="210"/>
      <c r="T177" s="212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134</v>
      </c>
      <c r="AT177" s="214" t="s">
        <v>69</v>
      </c>
      <c r="AU177" s="214" t="s">
        <v>70</v>
      </c>
      <c r="AY177" s="213" t="s">
        <v>127</v>
      </c>
      <c r="BK177" s="215">
        <f>SUM(BK178:BK179)</f>
        <v>0</v>
      </c>
    </row>
    <row r="178" s="2" customFormat="1" ht="16.5" customHeight="1">
      <c r="A178" s="29"/>
      <c r="B178" s="30"/>
      <c r="C178" s="218" t="s">
        <v>289</v>
      </c>
      <c r="D178" s="218" t="s">
        <v>130</v>
      </c>
      <c r="E178" s="219" t="s">
        <v>313</v>
      </c>
      <c r="F178" s="220" t="s">
        <v>394</v>
      </c>
      <c r="G178" s="221" t="s">
        <v>315</v>
      </c>
      <c r="H178" s="222">
        <v>4</v>
      </c>
      <c r="I178" s="222">
        <v>0</v>
      </c>
      <c r="J178" s="222">
        <f>ROUND(I178*H178,3)</f>
        <v>0</v>
      </c>
      <c r="K178" s="223"/>
      <c r="L178" s="35"/>
      <c r="M178" s="224" t="s">
        <v>1</v>
      </c>
      <c r="N178" s="225" t="s">
        <v>36</v>
      </c>
      <c r="O178" s="226">
        <v>3.0150000000000001</v>
      </c>
      <c r="P178" s="226">
        <f>O178*H178</f>
        <v>12.060000000000001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228" t="s">
        <v>195</v>
      </c>
      <c r="AT178" s="228" t="s">
        <v>130</v>
      </c>
      <c r="AU178" s="228" t="s">
        <v>78</v>
      </c>
      <c r="AY178" s="14" t="s">
        <v>127</v>
      </c>
      <c r="BE178" s="229">
        <f>IF(N178="základná",J178,0)</f>
        <v>0</v>
      </c>
      <c r="BF178" s="229">
        <f>IF(N178="znížená",J178,0)</f>
        <v>0</v>
      </c>
      <c r="BG178" s="229">
        <f>IF(N178="zákl. prenesená",J178,0)</f>
        <v>0</v>
      </c>
      <c r="BH178" s="229">
        <f>IF(N178="zníž. prenesená",J178,0)</f>
        <v>0</v>
      </c>
      <c r="BI178" s="229">
        <f>IF(N178="nulová",J178,0)</f>
        <v>0</v>
      </c>
      <c r="BJ178" s="14" t="s">
        <v>135</v>
      </c>
      <c r="BK178" s="230">
        <f>ROUND(I178*H178,3)</f>
        <v>0</v>
      </c>
      <c r="BL178" s="14" t="s">
        <v>195</v>
      </c>
      <c r="BM178" s="228" t="s">
        <v>465</v>
      </c>
    </row>
    <row r="179" s="2" customFormat="1" ht="16.5" customHeight="1">
      <c r="A179" s="29"/>
      <c r="B179" s="30"/>
      <c r="C179" s="218" t="s">
        <v>296</v>
      </c>
      <c r="D179" s="218" t="s">
        <v>130</v>
      </c>
      <c r="E179" s="219" t="s">
        <v>318</v>
      </c>
      <c r="F179" s="220" t="s">
        <v>319</v>
      </c>
      <c r="G179" s="221" t="s">
        <v>315</v>
      </c>
      <c r="H179" s="222">
        <v>2</v>
      </c>
      <c r="I179" s="222">
        <v>0</v>
      </c>
      <c r="J179" s="222">
        <f>ROUND(I179*H179,3)</f>
        <v>0</v>
      </c>
      <c r="K179" s="223"/>
      <c r="L179" s="35"/>
      <c r="M179" s="240" t="s">
        <v>1</v>
      </c>
      <c r="N179" s="241" t="s">
        <v>36</v>
      </c>
      <c r="O179" s="242">
        <v>1.952</v>
      </c>
      <c r="P179" s="242">
        <f>O179*H179</f>
        <v>3.9039999999999999</v>
      </c>
      <c r="Q179" s="242">
        <v>0</v>
      </c>
      <c r="R179" s="242">
        <f>Q179*H179</f>
        <v>0</v>
      </c>
      <c r="S179" s="242">
        <v>0</v>
      </c>
      <c r="T179" s="243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228" t="s">
        <v>195</v>
      </c>
      <c r="AT179" s="228" t="s">
        <v>130</v>
      </c>
      <c r="AU179" s="228" t="s">
        <v>78</v>
      </c>
      <c r="AY179" s="14" t="s">
        <v>127</v>
      </c>
      <c r="BE179" s="229">
        <f>IF(N179="základná",J179,0)</f>
        <v>0</v>
      </c>
      <c r="BF179" s="229">
        <f>IF(N179="znížená",J179,0)</f>
        <v>0</v>
      </c>
      <c r="BG179" s="229">
        <f>IF(N179="zákl. prenesená",J179,0)</f>
        <v>0</v>
      </c>
      <c r="BH179" s="229">
        <f>IF(N179="zníž. prenesená",J179,0)</f>
        <v>0</v>
      </c>
      <c r="BI179" s="229">
        <f>IF(N179="nulová",J179,0)</f>
        <v>0</v>
      </c>
      <c r="BJ179" s="14" t="s">
        <v>135</v>
      </c>
      <c r="BK179" s="230">
        <f>ROUND(I179*H179,3)</f>
        <v>0</v>
      </c>
      <c r="BL179" s="14" t="s">
        <v>195</v>
      </c>
      <c r="BM179" s="228" t="s">
        <v>466</v>
      </c>
    </row>
    <row r="180" s="2" customFormat="1" ht="6.96" customHeight="1">
      <c r="A180" s="29"/>
      <c r="B180" s="62"/>
      <c r="C180" s="63"/>
      <c r="D180" s="63"/>
      <c r="E180" s="63"/>
      <c r="F180" s="63"/>
      <c r="G180" s="63"/>
      <c r="H180" s="63"/>
      <c r="I180" s="63"/>
      <c r="J180" s="63"/>
      <c r="K180" s="63"/>
      <c r="L180" s="35"/>
      <c r="M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</sheetData>
  <sheetProtection sheet="1" autoFilter="0" formatColumns="0" formatRows="0" objects="1" scenarios="1" spinCount="100000" saltValue="Dn2W/mldIaSIBU/V3DTLUoVAMO5deKeA9R+CeY2OLqJg7o6QVES6MuNP8qgkKEHdECKZR9xPLjB2QsfveLo6fg==" hashValue="FY02Ct+QGT4PYCcX7s1xhlr5jIVqK92LNFI3oYbGsh1gonLuREta/I57qHPkd4WZmvu4JT/W5ocmlpnKUg6feg==" algorithmName="SHA-512" password="CC35"/>
  <autoFilter ref="C128:K17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Flex2\Admin</dc:creator>
  <cp:lastModifiedBy>Flex2\Admin</cp:lastModifiedBy>
  <dcterms:created xsi:type="dcterms:W3CDTF">2024-10-23T14:27:14Z</dcterms:created>
  <dcterms:modified xsi:type="dcterms:W3CDTF">2024-10-23T14:27:19Z</dcterms:modified>
</cp:coreProperties>
</file>